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1'!$A$6:$F$340</definedName>
    <definedName name="_xlnm.Print_Area" localSheetId="0">'вариант 1'!$A$1:$H$339</definedName>
  </definedNames>
  <calcPr calcId="124519"/>
</workbook>
</file>

<file path=xl/calcChain.xml><?xml version="1.0" encoding="utf-8"?>
<calcChain xmlns="http://schemas.openxmlformats.org/spreadsheetml/2006/main">
  <c r="H396" i="1"/>
  <c r="H395"/>
  <c r="H394"/>
  <c r="G394"/>
  <c r="H393"/>
  <c r="G393"/>
  <c r="H392"/>
  <c r="H391"/>
  <c r="H388"/>
  <c r="H387"/>
  <c r="H386"/>
  <c r="G386"/>
  <c r="H385"/>
  <c r="H384"/>
  <c r="H382"/>
  <c r="H375"/>
  <c r="H374"/>
  <c r="H373"/>
  <c r="H371"/>
  <c r="G371"/>
  <c r="H368"/>
  <c r="H364"/>
  <c r="H359"/>
  <c r="H357"/>
  <c r="G357"/>
  <c r="H356"/>
  <c r="G356"/>
  <c r="H354"/>
  <c r="G354"/>
  <c r="H353"/>
  <c r="G334"/>
  <c r="G325"/>
  <c r="H321"/>
  <c r="G321"/>
  <c r="H319"/>
  <c r="G319"/>
  <c r="G316"/>
  <c r="G314"/>
  <c r="G312"/>
  <c r="G309"/>
  <c r="G307"/>
  <c r="G304"/>
  <c r="H298"/>
  <c r="G298"/>
  <c r="H297"/>
  <c r="G297"/>
  <c r="H296"/>
  <c r="G296"/>
  <c r="H294"/>
  <c r="G294"/>
  <c r="H293"/>
  <c r="G293"/>
  <c r="H291"/>
  <c r="G291"/>
  <c r="H289"/>
  <c r="G286"/>
  <c r="G282"/>
  <c r="G279"/>
  <c r="H358"/>
  <c r="H277"/>
  <c r="G277"/>
  <c r="H276"/>
  <c r="H274"/>
  <c r="G274"/>
  <c r="G273" s="1"/>
  <c r="G269"/>
  <c r="H267"/>
  <c r="H264" s="1"/>
  <c r="G267"/>
  <c r="G358"/>
  <c r="G260"/>
  <c r="G258"/>
  <c r="G254"/>
  <c r="H248"/>
  <c r="G248"/>
  <c r="H247"/>
  <c r="G247"/>
  <c r="H246"/>
  <c r="G246"/>
  <c r="G243"/>
  <c r="G240"/>
  <c r="G238"/>
  <c r="G235"/>
  <c r="G232"/>
  <c r="H232"/>
  <c r="G229"/>
  <c r="G225"/>
  <c r="G224" s="1"/>
  <c r="G222"/>
  <c r="H220"/>
  <c r="G220"/>
  <c r="G218"/>
  <c r="G216"/>
  <c r="G214"/>
  <c r="G212"/>
  <c r="G210"/>
  <c r="G207"/>
  <c r="G198"/>
  <c r="G193"/>
  <c r="G190"/>
  <c r="G186"/>
  <c r="G179"/>
  <c r="G374"/>
  <c r="G175"/>
  <c r="H170"/>
  <c r="G168"/>
  <c r="G166"/>
  <c r="H163"/>
  <c r="G163"/>
  <c r="H162"/>
  <c r="G162"/>
  <c r="H372"/>
  <c r="H160"/>
  <c r="G160"/>
  <c r="G158"/>
  <c r="G156"/>
  <c r="H154"/>
  <c r="G154"/>
  <c r="G385"/>
  <c r="G384"/>
  <c r="G383"/>
  <c r="G382"/>
  <c r="H148"/>
  <c r="G148"/>
  <c r="H144"/>
  <c r="G144"/>
  <c r="H143"/>
  <c r="G143"/>
  <c r="G141"/>
  <c r="G134"/>
  <c r="H367"/>
  <c r="H129"/>
  <c r="G129"/>
  <c r="G127"/>
  <c r="G123"/>
  <c r="H120"/>
  <c r="G118"/>
  <c r="G115"/>
  <c r="G112"/>
  <c r="H110"/>
  <c r="H108"/>
  <c r="G108"/>
  <c r="G106"/>
  <c r="G104"/>
  <c r="G389"/>
  <c r="G101"/>
  <c r="G97"/>
  <c r="G90"/>
  <c r="H365"/>
  <c r="H87"/>
  <c r="G87"/>
  <c r="G84"/>
  <c r="G364"/>
  <c r="G77"/>
  <c r="G70"/>
  <c r="H67"/>
  <c r="G67"/>
  <c r="G396"/>
  <c r="G64"/>
  <c r="H61"/>
  <c r="G61"/>
  <c r="H60"/>
  <c r="G60"/>
  <c r="H56"/>
  <c r="G56"/>
  <c r="G54"/>
  <c r="G352"/>
  <c r="H46"/>
  <c r="G46"/>
  <c r="G42"/>
  <c r="G39"/>
  <c r="G37"/>
  <c r="G369"/>
  <c r="H28"/>
  <c r="G28"/>
  <c r="H27"/>
  <c r="G27"/>
  <c r="H26"/>
  <c r="G26"/>
  <c r="G25"/>
  <c r="G23" s="1"/>
  <c r="H381"/>
  <c r="H23"/>
  <c r="G395"/>
  <c r="G10"/>
  <c r="G318" l="1"/>
  <c r="G63"/>
  <c r="G76"/>
  <c r="G83"/>
  <c r="H86"/>
  <c r="G96"/>
  <c r="G114"/>
  <c r="H165"/>
  <c r="G184"/>
  <c r="G189"/>
  <c r="G209"/>
  <c r="H209"/>
  <c r="H263"/>
  <c r="H273"/>
  <c r="G285"/>
  <c r="G289"/>
  <c r="G53"/>
  <c r="H53"/>
  <c r="H66"/>
  <c r="G111"/>
  <c r="G121"/>
  <c r="G120" s="1"/>
  <c r="G140"/>
  <c r="H139"/>
  <c r="G174"/>
  <c r="G178"/>
  <c r="H228"/>
  <c r="H288"/>
  <c r="G192"/>
  <c r="G197"/>
  <c r="H45"/>
  <c r="G45"/>
  <c r="G41"/>
  <c r="H22"/>
  <c r="G22"/>
  <c r="G66"/>
  <c r="G86"/>
  <c r="G100"/>
  <c r="H147"/>
  <c r="G237"/>
  <c r="H318"/>
  <c r="G311"/>
  <c r="G276"/>
  <c r="G228"/>
  <c r="G147"/>
  <c r="H100"/>
  <c r="H346"/>
  <c r="G36"/>
  <c r="G380"/>
  <c r="G367"/>
  <c r="G365"/>
  <c r="G355"/>
  <c r="G359"/>
  <c r="G336"/>
  <c r="G333" s="1"/>
  <c r="H351"/>
  <c r="H366"/>
  <c r="H370"/>
  <c r="H379"/>
  <c r="H383"/>
  <c r="H390"/>
  <c r="H347"/>
  <c r="G390"/>
  <c r="G392"/>
  <c r="G381"/>
  <c r="G363"/>
  <c r="G351"/>
  <c r="G368"/>
  <c r="G391"/>
  <c r="G375"/>
  <c r="G302"/>
  <c r="G13"/>
  <c r="G15"/>
  <c r="G17"/>
  <c r="G366"/>
  <c r="G387"/>
  <c r="G32"/>
  <c r="G34"/>
  <c r="G372"/>
  <c r="G51"/>
  <c r="G388"/>
  <c r="G379"/>
  <c r="G81"/>
  <c r="G94"/>
  <c r="G353"/>
  <c r="G203"/>
  <c r="G205"/>
  <c r="G370"/>
  <c r="G373"/>
  <c r="G256"/>
  <c r="G265"/>
  <c r="G306"/>
  <c r="H352"/>
  <c r="H355"/>
  <c r="H363"/>
  <c r="H369"/>
  <c r="H380"/>
  <c r="H389"/>
  <c r="G110" l="1"/>
  <c r="H49"/>
  <c r="H146"/>
  <c r="H300"/>
  <c r="G252"/>
  <c r="G264"/>
  <c r="G93"/>
  <c r="G332"/>
  <c r="H284"/>
  <c r="H227"/>
  <c r="G177"/>
  <c r="G173"/>
  <c r="G139"/>
  <c r="G288"/>
  <c r="H272"/>
  <c r="H201"/>
  <c r="G183"/>
  <c r="H79"/>
  <c r="G75"/>
  <c r="G80"/>
  <c r="G50"/>
  <c r="G301"/>
  <c r="G300" s="1"/>
  <c r="H92"/>
  <c r="G196"/>
  <c r="G272"/>
  <c r="H21"/>
  <c r="G21"/>
  <c r="H345"/>
  <c r="G227"/>
  <c r="G9"/>
  <c r="H376"/>
  <c r="G397"/>
  <c r="G202"/>
  <c r="G31"/>
  <c r="G376"/>
  <c r="H397"/>
  <c r="G360"/>
  <c r="H360"/>
  <c r="H262" l="1"/>
  <c r="G201"/>
  <c r="G195"/>
  <c r="G49"/>
  <c r="G79"/>
  <c r="G182"/>
  <c r="H200"/>
  <c r="G284"/>
  <c r="G137"/>
  <c r="G170"/>
  <c r="G331"/>
  <c r="G92"/>
  <c r="G263"/>
  <c r="G251"/>
  <c r="H48"/>
  <c r="G30"/>
  <c r="G8"/>
  <c r="G250" l="1"/>
  <c r="G329"/>
  <c r="G165"/>
  <c r="G133"/>
  <c r="G181"/>
  <c r="G200"/>
  <c r="H44"/>
  <c r="G132" l="1"/>
  <c r="G146"/>
  <c r="G328"/>
  <c r="H344"/>
  <c r="H7"/>
  <c r="G48" l="1"/>
  <c r="H343"/>
  <c r="H339"/>
  <c r="G327"/>
  <c r="G324" l="1"/>
  <c r="G44"/>
  <c r="G7" l="1"/>
  <c r="G323"/>
  <c r="G346"/>
  <c r="G347"/>
  <c r="G345"/>
  <c r="G262" l="1"/>
  <c r="G343" s="1"/>
  <c r="G344"/>
  <c r="G339" l="1"/>
  <c r="H426" l="1"/>
  <c r="H423"/>
  <c r="H420"/>
  <c r="H417"/>
  <c r="H415"/>
  <c r="G413"/>
  <c r="G412"/>
  <c r="H410"/>
  <c r="H406"/>
  <c r="H404"/>
  <c r="G403"/>
  <c r="H414"/>
  <c r="G427"/>
  <c r="H422"/>
  <c r="G426"/>
  <c r="H408"/>
  <c r="G424"/>
  <c r="G414"/>
  <c r="H428"/>
  <c r="H424"/>
  <c r="H421"/>
  <c r="H419"/>
  <c r="H416"/>
  <c r="H413"/>
  <c r="H412"/>
  <c r="H411"/>
  <c r="H407"/>
  <c r="H405"/>
  <c r="H403"/>
  <c r="H402"/>
  <c r="H427"/>
  <c r="H425"/>
  <c r="G418"/>
  <c r="G406"/>
  <c r="H401"/>
  <c r="G415"/>
  <c r="G423"/>
  <c r="G402"/>
  <c r="G408"/>
  <c r="G417"/>
  <c r="H429"/>
  <c r="G416"/>
  <c r="G420"/>
  <c r="H418"/>
  <c r="G401"/>
  <c r="G411"/>
  <c r="G429"/>
  <c r="G428"/>
  <c r="G421"/>
  <c r="G422"/>
  <c r="H409"/>
  <c r="G405"/>
  <c r="G419"/>
  <c r="H400"/>
  <c r="G400"/>
  <c r="G404"/>
  <c r="G409"/>
  <c r="G410"/>
  <c r="G407"/>
  <c r="G425"/>
  <c r="H430" l="1"/>
  <c r="G430"/>
</calcChain>
</file>

<file path=xl/sharedStrings.xml><?xml version="1.0" encoding="utf-8"?>
<sst xmlns="http://schemas.openxmlformats.org/spreadsheetml/2006/main" count="1749" uniqueCount="193">
  <si>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</si>
  <si>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</si>
  <si>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</si>
  <si>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</si>
  <si>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</si>
  <si>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</si>
  <si>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</si>
  <si>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</si>
  <si>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</si>
  <si>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</si>
  <si>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</si>
  <si>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</si>
  <si>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</si>
  <si>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</si>
  <si>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</si>
  <si>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</si>
  <si>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</si>
  <si>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</si>
  <si>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</si>
  <si>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</si>
  <si>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611</t>
  </si>
  <si>
    <t>612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</si>
  <si>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</si>
  <si>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</si>
  <si>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</si>
  <si>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</si>
  <si>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</si>
  <si>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</si>
  <si>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</si>
  <si>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</si>
  <si>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</si>
  <si>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</si>
  <si>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</si>
  <si>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</si>
  <si>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</si>
  <si>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</si>
  <si>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</si>
  <si>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</si>
  <si>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</si>
  <si>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</si>
  <si>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</si>
  <si>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</si>
  <si>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</si>
  <si>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</si>
  <si>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</si>
  <si>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</si>
  <si>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</si>
  <si>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</si>
  <si>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</si>
  <si>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</si>
  <si>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</si>
  <si>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</si>
  <si>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</si>
  <si>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</si>
  <si>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</si>
  <si>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</si>
  <si>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ведомствам</t>
  </si>
  <si>
    <t>по разделам</t>
  </si>
  <si>
    <t>по подразделам</t>
  </si>
  <si>
    <t>по целевым</t>
  </si>
  <si>
    <t>613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</si>
  <si>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</si>
  <si>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</si>
  <si>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</si>
  <si>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ПО ВЕДОМСТВАМ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</si>
  <si>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</si>
  <si>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</si>
  <si>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</si>
  <si>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</si>
  <si>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</si>
  <si>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</si>
  <si>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</si>
  <si>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</si>
  <si>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</si>
  <si>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</si>
  <si>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</si>
  <si>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</si>
  <si>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</si>
  <si>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</si>
  <si>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</si>
  <si>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</si>
  <si>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</si>
  <si>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</si>
  <si>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</si>
  <si>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</si>
  <si>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</si>
  <si>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</si>
  <si>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</si>
  <si>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</si>
  <si>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</si>
  <si>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</si>
  <si>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</si>
  <si>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</si>
  <si>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</si>
  <si>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</si>
  <si>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</si>
  <si>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</si>
  <si>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</si>
  <si>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</si>
  <si>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</si>
  <si>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</si>
  <si>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</si>
  <si>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</si>
  <si>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</si>
  <si>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</si>
  <si>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</si>
  <si>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</si>
  <si>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</si>
  <si>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</si>
  <si>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</si>
  <si>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</si>
  <si>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</si>
  <si>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</si>
  <si>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</si>
  <si>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</si>
  <si>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</si>
  <si>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</si>
  <si>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</si>
  <si>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</si>
  <si>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</si>
  <si>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</si>
  <si>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</si>
  <si>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</si>
  <si>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</si>
  <si>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</si>
  <si>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</si>
  <si>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</si>
  <si>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</si>
  <si>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</si>
  <si>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</si>
  <si>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</si>
  <si>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</si>
  <si>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</si>
  <si>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</si>
  <si>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830</t>
  </si>
  <si>
    <t>Дополнительное образование детей</t>
  </si>
  <si>
    <t>ПО ВИДАМ РАСХОДОВ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</si>
  <si>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</si>
  <si>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</si>
  <si>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</si>
  <si>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</si>
  <si>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</si>
  <si>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</si>
  <si>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</si>
  <si>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19 0 00 00000</t>
  </si>
  <si>
    <t>Бюджетные инвестиции</t>
  </si>
  <si>
    <t>26 0 00 00000</t>
  </si>
  <si>
    <t>35 0 00 00000</t>
  </si>
  <si>
    <t>840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</si>
  <si>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</si>
  <si>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</si>
  <si>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</si>
  <si>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</si>
  <si>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</si>
  <si>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</si>
  <si>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</si>
  <si>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</si>
  <si>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</si>
  <si>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</si>
  <si>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</si>
  <si>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</si>
  <si>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360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</si>
  <si>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</si>
  <si>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</si>
  <si>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</si>
  <si>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</si>
  <si>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</si>
  <si>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ПО ЦЕЛЕВЫМ СТАТЬЯМ</t>
  </si>
  <si>
    <t>04 0 00 00000</t>
  </si>
  <si>
    <t>08 0 00 00000</t>
  </si>
  <si>
    <t>Сбор, удаление отходов и очистка сточных вод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</si>
  <si>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</si>
  <si>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</si>
  <si>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</si>
  <si>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</si>
  <si>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</si>
  <si>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</si>
  <si>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</si>
  <si>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</si>
  <si>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</si>
  <si>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</si>
  <si>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</si>
  <si>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</si>
  <si>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</si>
  <si>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</si>
  <si>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>Премии и гранты</t>
  </si>
  <si>
    <t>Защита населения и территории от чрезвычайных ситуаций природного и техногенного характера, пожарная безопасность</t>
  </si>
  <si>
    <t>Контрольно-счетная палата городского округа Кинель Самарской области</t>
  </si>
  <si>
    <t>608</t>
  </si>
  <si>
    <t>Исполнено                                  за 2021 г.,                             тыс. рублей</t>
  </si>
  <si>
    <t>Приложение 2</t>
  </si>
  <si>
    <t>к решению Думы
городского округа Кинель  Самарской области                    № ____    от _____________</t>
  </si>
  <si>
    <t>Расходы бюджета городского округа Кинель Cамарской области  за 2021 год                                                                                  в ведомственной структуре расходов бюджета.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</si>
</sst>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144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4" borderId="21" xfId="0" applyNumberFormat="1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5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33CC33"/>
      <color rgb="FF0000FF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30"/>
  <sheetViews>
    <sheetView tabSelected="1" view="pageBreakPreview" topLeftCell="A334" zoomScale="69" zoomScaleNormal="70" zoomScaleSheetLayoutView="69" workbookViewId="0">
      <selection activeCell="A20" sqref="A20:XFD20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8" width="12" style="1" customWidth="1"/>
    <col min="9" max="16384" width="9" style="1"/>
  </cols>
  <sheetData>
    <row r="1" spans="1:8" ht="19.899999999999999" customHeight="1">
      <c r="F1" s="139" t="s">
        <v>190</v>
      </c>
      <c r="G1" s="139"/>
      <c r="H1" s="139"/>
    </row>
    <row r="2" spans="1:8" ht="90" customHeight="1">
      <c r="F2" s="140" t="s">
        <v>191</v>
      </c>
      <c r="G2" s="140"/>
      <c r="H2" s="140"/>
    </row>
    <row r="3" spans="1:8" s="15" customFormat="1" ht="38.25" customHeight="1">
      <c r="A3" s="141" t="s">
        <v>192</v>
      </c>
      <c r="B3" s="141"/>
      <c r="C3" s="141"/>
      <c r="D3" s="141"/>
      <c r="E3" s="141"/>
      <c r="F3" s="141"/>
      <c r="G3" s="141"/>
      <c r="H3" s="141"/>
    </row>
    <row r="5" spans="1:8" s="3" customFormat="1" ht="80.45" customHeight="1">
      <c r="A5" s="142" t="s">
        <v>105</v>
      </c>
      <c r="B5" s="142" t="s">
        <v>6</v>
      </c>
      <c r="C5" s="142" t="s">
        <v>0</v>
      </c>
      <c r="D5" s="142" t="s">
        <v>1</v>
      </c>
      <c r="E5" s="142" t="s">
        <v>2</v>
      </c>
      <c r="F5" s="142" t="s">
        <v>3</v>
      </c>
      <c r="G5" s="143" t="s">
        <v>189</v>
      </c>
      <c r="H5" s="143"/>
    </row>
    <row r="6" spans="1:8" s="3" customFormat="1" ht="131.25">
      <c r="A6" s="142"/>
      <c r="B6" s="142"/>
      <c r="C6" s="142"/>
      <c r="D6" s="142"/>
      <c r="E6" s="142"/>
      <c r="F6" s="142"/>
      <c r="G6" s="38" t="s">
        <v>97</v>
      </c>
      <c r="H6" s="38" t="s">
        <v>98</v>
      </c>
    </row>
    <row r="7" spans="1:8" s="5" customFormat="1" ht="75">
      <c r="A7" s="39" t="s">
        <v>111</v>
      </c>
      <c r="B7" s="82" t="s">
        <v>13</v>
      </c>
      <c r="C7" s="80"/>
      <c r="D7" s="80"/>
      <c r="E7" s="83"/>
      <c r="F7" s="49"/>
      <c r="G7" s="40">
        <f t="shared" ref="G7:H7" si="0">SUBTOTAL(9,G8:G47)</f>
        <v>122526</v>
      </c>
      <c r="H7" s="40">
        <f t="shared" si="0"/>
        <v>31746</v>
      </c>
    </row>
    <row r="8" spans="1:8" s="6" customFormat="1" ht="37.5">
      <c r="A8" s="43" t="s">
        <v>7</v>
      </c>
      <c r="B8" s="64" t="s">
        <v>13</v>
      </c>
      <c r="C8" s="79" t="s">
        <v>8</v>
      </c>
      <c r="D8" s="78"/>
      <c r="E8" s="37"/>
      <c r="F8" s="72"/>
      <c r="G8" s="59">
        <f t="shared" ref="G8" si="1">SUBTOTAL(9,G9:G20)</f>
        <v>13672</v>
      </c>
      <c r="H8" s="59"/>
    </row>
    <row r="9" spans="1:8" s="8" customFormat="1">
      <c r="A9" s="44" t="s">
        <v>12</v>
      </c>
      <c r="B9" s="65" t="s">
        <v>13</v>
      </c>
      <c r="C9" s="7" t="s">
        <v>8</v>
      </c>
      <c r="D9" s="52" t="s">
        <v>68</v>
      </c>
      <c r="E9" s="7"/>
      <c r="F9" s="73"/>
      <c r="G9" s="60">
        <f t="shared" ref="G9" si="2">SUBTOTAL(9,G10:G20)</f>
        <v>13672</v>
      </c>
      <c r="H9" s="60"/>
    </row>
    <row r="10" spans="1:8" s="8" customFormat="1" ht="112.5">
      <c r="A10" s="129" t="s">
        <v>138</v>
      </c>
      <c r="B10" s="65" t="s">
        <v>13</v>
      </c>
      <c r="C10" s="7" t="s">
        <v>8</v>
      </c>
      <c r="D10" s="52" t="s">
        <v>68</v>
      </c>
      <c r="E10" s="7" t="s">
        <v>114</v>
      </c>
      <c r="F10" s="73"/>
      <c r="G10" s="60">
        <f t="shared" ref="G10" si="3">SUBTOTAL(9,G11:G12)</f>
        <v>3462</v>
      </c>
      <c r="H10" s="60"/>
    </row>
    <row r="11" spans="1:8" s="8" customFormat="1" ht="56.25">
      <c r="A11" s="102" t="s">
        <v>82</v>
      </c>
      <c r="B11" s="65" t="s">
        <v>13</v>
      </c>
      <c r="C11" s="7" t="s">
        <v>8</v>
      </c>
      <c r="D11" s="52" t="s">
        <v>68</v>
      </c>
      <c r="E11" s="7" t="s">
        <v>114</v>
      </c>
      <c r="F11" s="73" t="s">
        <v>79</v>
      </c>
      <c r="G11" s="61">
        <v>3171</v>
      </c>
      <c r="H11" s="61"/>
    </row>
    <row r="12" spans="1:8" s="8" customFormat="1">
      <c r="A12" s="102" t="s">
        <v>83</v>
      </c>
      <c r="B12" s="65" t="s">
        <v>13</v>
      </c>
      <c r="C12" s="7" t="s">
        <v>8</v>
      </c>
      <c r="D12" s="52" t="s">
        <v>68</v>
      </c>
      <c r="E12" s="7" t="s">
        <v>114</v>
      </c>
      <c r="F12" s="73" t="s">
        <v>80</v>
      </c>
      <c r="G12" s="61">
        <v>291</v>
      </c>
      <c r="H12" s="61"/>
    </row>
    <row r="13" spans="1:8" s="8" customFormat="1" ht="93.75">
      <c r="A13" s="130" t="s">
        <v>157</v>
      </c>
      <c r="B13" s="65" t="s">
        <v>13</v>
      </c>
      <c r="C13" s="7" t="s">
        <v>8</v>
      </c>
      <c r="D13" s="52" t="s">
        <v>68</v>
      </c>
      <c r="E13" s="87" t="s">
        <v>133</v>
      </c>
      <c r="F13" s="73"/>
      <c r="G13" s="60">
        <f t="shared" ref="G13" si="4">SUBTOTAL(9,G14)</f>
        <v>308</v>
      </c>
      <c r="H13" s="60"/>
    </row>
    <row r="14" spans="1:8" s="8" customFormat="1" ht="56.25">
      <c r="A14" s="102" t="s">
        <v>82</v>
      </c>
      <c r="B14" s="65" t="s">
        <v>13</v>
      </c>
      <c r="C14" s="7" t="s">
        <v>8</v>
      </c>
      <c r="D14" s="52" t="s">
        <v>68</v>
      </c>
      <c r="E14" s="87" t="s">
        <v>133</v>
      </c>
      <c r="F14" s="73" t="s">
        <v>79</v>
      </c>
      <c r="G14" s="61">
        <v>308</v>
      </c>
      <c r="H14" s="61"/>
    </row>
    <row r="15" spans="1:8" s="8" customFormat="1" ht="75">
      <c r="A15" s="131" t="s">
        <v>175</v>
      </c>
      <c r="B15" s="65" t="s">
        <v>13</v>
      </c>
      <c r="C15" s="7" t="s">
        <v>8</v>
      </c>
      <c r="D15" s="52" t="s">
        <v>68</v>
      </c>
      <c r="E15" s="87" t="s">
        <v>117</v>
      </c>
      <c r="F15" s="73"/>
      <c r="G15" s="60">
        <f t="shared" ref="G15" si="5">SUBTOTAL(9,G16)</f>
        <v>82</v>
      </c>
      <c r="H15" s="60"/>
    </row>
    <row r="16" spans="1:8" s="8" customFormat="1" ht="56.25">
      <c r="A16" s="102" t="s">
        <v>82</v>
      </c>
      <c r="B16" s="65" t="s">
        <v>13</v>
      </c>
      <c r="C16" s="7" t="s">
        <v>8</v>
      </c>
      <c r="D16" s="52" t="s">
        <v>68</v>
      </c>
      <c r="E16" s="87" t="s">
        <v>117</v>
      </c>
      <c r="F16" s="73" t="s">
        <v>79</v>
      </c>
      <c r="G16" s="61">
        <v>82</v>
      </c>
      <c r="H16" s="61"/>
    </row>
    <row r="17" spans="1:8" s="8" customFormat="1" ht="37.5">
      <c r="A17" s="102" t="s">
        <v>104</v>
      </c>
      <c r="B17" s="65" t="s">
        <v>13</v>
      </c>
      <c r="C17" s="7" t="s">
        <v>8</v>
      </c>
      <c r="D17" s="52" t="s">
        <v>68</v>
      </c>
      <c r="E17" s="87" t="s">
        <v>113</v>
      </c>
      <c r="F17" s="73"/>
      <c r="G17" s="60">
        <f t="shared" ref="G17" si="6">SUBTOTAL(9,G18:G20)</f>
        <v>9820</v>
      </c>
      <c r="H17" s="60"/>
    </row>
    <row r="18" spans="1:8" s="8" customFormat="1" ht="56.25">
      <c r="A18" s="102" t="s">
        <v>95</v>
      </c>
      <c r="B18" s="65" t="s">
        <v>13</v>
      </c>
      <c r="C18" s="7" t="s">
        <v>8</v>
      </c>
      <c r="D18" s="52" t="s">
        <v>68</v>
      </c>
      <c r="E18" s="87" t="s">
        <v>113</v>
      </c>
      <c r="F18" s="73" t="s">
        <v>78</v>
      </c>
      <c r="G18" s="61">
        <v>9368</v>
      </c>
      <c r="H18" s="61"/>
    </row>
    <row r="19" spans="1:8" s="8" customFormat="1" ht="56.25">
      <c r="A19" s="102" t="s">
        <v>82</v>
      </c>
      <c r="B19" s="65" t="s">
        <v>13</v>
      </c>
      <c r="C19" s="7" t="s">
        <v>8</v>
      </c>
      <c r="D19" s="52" t="s">
        <v>68</v>
      </c>
      <c r="E19" s="87" t="s">
        <v>113</v>
      </c>
      <c r="F19" s="73" t="s">
        <v>79</v>
      </c>
      <c r="G19" s="61">
        <v>452</v>
      </c>
      <c r="H19" s="61"/>
    </row>
    <row r="20" spans="1:8" s="8" customFormat="1" hidden="1">
      <c r="A20" s="102" t="s">
        <v>83</v>
      </c>
      <c r="B20" s="65" t="s">
        <v>13</v>
      </c>
      <c r="C20" s="7" t="s">
        <v>8</v>
      </c>
      <c r="D20" s="52" t="s">
        <v>68</v>
      </c>
      <c r="E20" s="87" t="s">
        <v>113</v>
      </c>
      <c r="F20" s="73" t="s">
        <v>80</v>
      </c>
      <c r="G20" s="61"/>
      <c r="H20" s="61"/>
    </row>
    <row r="21" spans="1:8" s="14" customFormat="1" ht="37.5">
      <c r="A21" s="103" t="s">
        <v>16</v>
      </c>
      <c r="B21" s="66" t="s">
        <v>13</v>
      </c>
      <c r="C21" s="9" t="s">
        <v>14</v>
      </c>
      <c r="D21" s="53"/>
      <c r="E21" s="9"/>
      <c r="F21" s="74"/>
      <c r="G21" s="62">
        <f t="shared" ref="G21:H21" si="7">SUBTOTAL(9,G22:G25)</f>
        <v>146</v>
      </c>
      <c r="H21" s="62">
        <f t="shared" si="7"/>
        <v>27</v>
      </c>
    </row>
    <row r="22" spans="1:8" s="14" customFormat="1" ht="37.5">
      <c r="A22" s="102" t="s">
        <v>17</v>
      </c>
      <c r="B22" s="65" t="s">
        <v>13</v>
      </c>
      <c r="C22" s="7" t="s">
        <v>14</v>
      </c>
      <c r="D22" s="52" t="s">
        <v>15</v>
      </c>
      <c r="E22" s="7"/>
      <c r="F22" s="73"/>
      <c r="G22" s="60">
        <f t="shared" ref="G22" si="8">SUBTOTAL(9,G23:G25)</f>
        <v>146</v>
      </c>
      <c r="H22" s="60">
        <f t="shared" ref="H22:H23" si="9">SUBTOTAL(9,H23:H24)</f>
        <v>27</v>
      </c>
    </row>
    <row r="23" spans="1:8" s="18" customFormat="1" ht="112.5">
      <c r="A23" s="129" t="s">
        <v>138</v>
      </c>
      <c r="B23" s="65" t="s">
        <v>13</v>
      </c>
      <c r="C23" s="7" t="s">
        <v>14</v>
      </c>
      <c r="D23" s="52" t="s">
        <v>15</v>
      </c>
      <c r="E23" s="7" t="s">
        <v>114</v>
      </c>
      <c r="F23" s="73"/>
      <c r="G23" s="60">
        <f t="shared" ref="G23" si="10">SUBTOTAL(9,G24:G25)</f>
        <v>146</v>
      </c>
      <c r="H23" s="60">
        <f t="shared" si="9"/>
        <v>27</v>
      </c>
    </row>
    <row r="24" spans="1:8" s="14" customFormat="1" ht="56.25">
      <c r="A24" s="102" t="s">
        <v>82</v>
      </c>
      <c r="B24" s="65" t="s">
        <v>13</v>
      </c>
      <c r="C24" s="7" t="s">
        <v>14</v>
      </c>
      <c r="D24" s="52" t="s">
        <v>15</v>
      </c>
      <c r="E24" s="7" t="s">
        <v>114</v>
      </c>
      <c r="F24" s="73" t="s">
        <v>79</v>
      </c>
      <c r="G24" s="61">
        <v>146</v>
      </c>
      <c r="H24" s="61">
        <v>27</v>
      </c>
    </row>
    <row r="25" spans="1:8" s="14" customFormat="1" hidden="1">
      <c r="A25" s="102" t="s">
        <v>145</v>
      </c>
      <c r="B25" s="65" t="s">
        <v>13</v>
      </c>
      <c r="C25" s="7" t="s">
        <v>14</v>
      </c>
      <c r="D25" s="52" t="s">
        <v>15</v>
      </c>
      <c r="E25" s="7" t="s">
        <v>114</v>
      </c>
      <c r="F25" s="73" t="s">
        <v>96</v>
      </c>
      <c r="G25" s="61">
        <f t="shared" ref="G25" si="11">2000+2500-4500</f>
        <v>0</v>
      </c>
      <c r="H25" s="61"/>
    </row>
    <row r="26" spans="1:8" s="14" customFormat="1" ht="37.5">
      <c r="A26" s="103" t="s">
        <v>32</v>
      </c>
      <c r="B26" s="66" t="s">
        <v>13</v>
      </c>
      <c r="C26" s="9" t="s">
        <v>33</v>
      </c>
      <c r="D26" s="52"/>
      <c r="E26" s="7"/>
      <c r="F26" s="73"/>
      <c r="G26" s="62">
        <f t="shared" ref="G26:H26" si="12">SUBTOTAL(9,G27:G29)</f>
        <v>22032</v>
      </c>
      <c r="H26" s="62">
        <f t="shared" si="12"/>
        <v>18436</v>
      </c>
    </row>
    <row r="27" spans="1:8" s="14" customFormat="1">
      <c r="A27" s="102" t="s">
        <v>67</v>
      </c>
      <c r="B27" s="65" t="s">
        <v>13</v>
      </c>
      <c r="C27" s="7" t="s">
        <v>33</v>
      </c>
      <c r="D27" s="52" t="s">
        <v>8</v>
      </c>
      <c r="E27" s="7"/>
      <c r="F27" s="73"/>
      <c r="G27" s="60">
        <f t="shared" ref="G27:H27" si="13">SUBTOTAL(9,G28:G29)</f>
        <v>22032</v>
      </c>
      <c r="H27" s="60">
        <f t="shared" si="13"/>
        <v>18436</v>
      </c>
    </row>
    <row r="28" spans="1:8" s="14" customFormat="1" ht="112.5">
      <c r="A28" s="129" t="s">
        <v>160</v>
      </c>
      <c r="B28" s="65" t="s">
        <v>13</v>
      </c>
      <c r="C28" s="7" t="s">
        <v>33</v>
      </c>
      <c r="D28" s="52" t="s">
        <v>8</v>
      </c>
      <c r="E28" s="7" t="s">
        <v>159</v>
      </c>
      <c r="F28" s="73"/>
      <c r="G28" s="60">
        <f t="shared" ref="G28:H28" si="14">SUBTOTAL(9,G29)</f>
        <v>22032</v>
      </c>
      <c r="H28" s="60">
        <f t="shared" si="14"/>
        <v>18436</v>
      </c>
    </row>
    <row r="29" spans="1:8" s="14" customFormat="1">
      <c r="A29" s="102" t="s">
        <v>145</v>
      </c>
      <c r="B29" s="65" t="s">
        <v>13</v>
      </c>
      <c r="C29" s="7" t="s">
        <v>33</v>
      </c>
      <c r="D29" s="52" t="s">
        <v>8</v>
      </c>
      <c r="E29" s="7" t="s">
        <v>159</v>
      </c>
      <c r="F29" s="73" t="s">
        <v>96</v>
      </c>
      <c r="G29" s="61">
        <v>22032</v>
      </c>
      <c r="H29" s="61">
        <v>18436</v>
      </c>
    </row>
    <row r="30" spans="1:8">
      <c r="A30" s="103" t="s">
        <v>39</v>
      </c>
      <c r="B30" s="66">
        <v>605</v>
      </c>
      <c r="C30" s="9" t="s">
        <v>22</v>
      </c>
      <c r="D30" s="53"/>
      <c r="E30" s="9"/>
      <c r="F30" s="74"/>
      <c r="G30" s="62">
        <f t="shared" ref="G30" si="15">SUBTOTAL(9,G31:G43)</f>
        <v>71552</v>
      </c>
      <c r="H30" s="62"/>
    </row>
    <row r="31" spans="1:8" s="11" customFormat="1">
      <c r="A31" s="102" t="s">
        <v>40</v>
      </c>
      <c r="B31" s="65">
        <v>605</v>
      </c>
      <c r="C31" s="7" t="s">
        <v>22</v>
      </c>
      <c r="D31" s="52" t="s">
        <v>8</v>
      </c>
      <c r="E31" s="7"/>
      <c r="F31" s="73"/>
      <c r="G31" s="60">
        <f t="shared" ref="G31" si="16">SUBTOTAL(9,G32:G35)</f>
        <v>23709</v>
      </c>
      <c r="H31" s="60"/>
    </row>
    <row r="32" spans="1:8" ht="112.5">
      <c r="A32" s="129" t="s">
        <v>138</v>
      </c>
      <c r="B32" s="65">
        <v>605</v>
      </c>
      <c r="C32" s="7" t="s">
        <v>22</v>
      </c>
      <c r="D32" s="52" t="s">
        <v>8</v>
      </c>
      <c r="E32" s="7" t="s">
        <v>114</v>
      </c>
      <c r="F32" s="73"/>
      <c r="G32" s="60">
        <f t="shared" ref="G32" si="17">SUBTOTAL(9,G33)</f>
        <v>23509</v>
      </c>
      <c r="H32" s="60"/>
    </row>
    <row r="33" spans="1:8" ht="56.25">
      <c r="A33" s="102" t="s">
        <v>82</v>
      </c>
      <c r="B33" s="65">
        <v>605</v>
      </c>
      <c r="C33" s="7" t="s">
        <v>22</v>
      </c>
      <c r="D33" s="52" t="s">
        <v>8</v>
      </c>
      <c r="E33" s="7" t="s">
        <v>114</v>
      </c>
      <c r="F33" s="73" t="s">
        <v>79</v>
      </c>
      <c r="G33" s="61">
        <v>23509</v>
      </c>
      <c r="H33" s="61"/>
    </row>
    <row r="34" spans="1:8" ht="93.75">
      <c r="A34" s="126" t="s">
        <v>173</v>
      </c>
      <c r="B34" s="65" t="s">
        <v>13</v>
      </c>
      <c r="C34" s="7" t="s">
        <v>22</v>
      </c>
      <c r="D34" s="52" t="s">
        <v>8</v>
      </c>
      <c r="E34" s="7" t="s">
        <v>115</v>
      </c>
      <c r="F34" s="73"/>
      <c r="G34" s="60">
        <f t="shared" ref="G34" si="18">SUBTOTAL(9,G35)</f>
        <v>200</v>
      </c>
      <c r="H34" s="60"/>
    </row>
    <row r="35" spans="1:8" ht="56.25">
      <c r="A35" s="102" t="s">
        <v>82</v>
      </c>
      <c r="B35" s="65" t="s">
        <v>13</v>
      </c>
      <c r="C35" s="7" t="s">
        <v>22</v>
      </c>
      <c r="D35" s="52" t="s">
        <v>8</v>
      </c>
      <c r="E35" s="7" t="s">
        <v>115</v>
      </c>
      <c r="F35" s="73" t="s">
        <v>79</v>
      </c>
      <c r="G35" s="61">
        <v>200</v>
      </c>
      <c r="H35" s="61"/>
    </row>
    <row r="36" spans="1:8">
      <c r="A36" s="102" t="s">
        <v>41</v>
      </c>
      <c r="B36" s="65">
        <v>605</v>
      </c>
      <c r="C36" s="7" t="s">
        <v>22</v>
      </c>
      <c r="D36" s="52" t="s">
        <v>9</v>
      </c>
      <c r="E36" s="7"/>
      <c r="F36" s="73"/>
      <c r="G36" s="60">
        <f>SUBTOTAL(9,G37:G40)</f>
        <v>46556</v>
      </c>
      <c r="H36" s="60"/>
    </row>
    <row r="37" spans="1:8" ht="112.5">
      <c r="A37" s="129" t="s">
        <v>138</v>
      </c>
      <c r="B37" s="65">
        <v>605</v>
      </c>
      <c r="C37" s="7" t="s">
        <v>22</v>
      </c>
      <c r="D37" s="52" t="s">
        <v>9</v>
      </c>
      <c r="E37" s="7" t="s">
        <v>114</v>
      </c>
      <c r="F37" s="73"/>
      <c r="G37" s="60">
        <f t="shared" ref="G37" si="19">SUBTOTAL(9,G38)</f>
        <v>44954</v>
      </c>
      <c r="H37" s="60"/>
    </row>
    <row r="38" spans="1:8" s="11" customFormat="1" ht="56.25">
      <c r="A38" s="102" t="s">
        <v>82</v>
      </c>
      <c r="B38" s="65">
        <v>605</v>
      </c>
      <c r="C38" s="7" t="s">
        <v>22</v>
      </c>
      <c r="D38" s="52" t="s">
        <v>9</v>
      </c>
      <c r="E38" s="7" t="s">
        <v>114</v>
      </c>
      <c r="F38" s="73" t="s">
        <v>79</v>
      </c>
      <c r="G38" s="61">
        <v>44954</v>
      </c>
      <c r="H38" s="61"/>
    </row>
    <row r="39" spans="1:8" ht="93.75">
      <c r="A39" s="126" t="s">
        <v>173</v>
      </c>
      <c r="B39" s="65" t="s">
        <v>13</v>
      </c>
      <c r="C39" s="7" t="s">
        <v>22</v>
      </c>
      <c r="D39" s="52" t="s">
        <v>9</v>
      </c>
      <c r="E39" s="7" t="s">
        <v>115</v>
      </c>
      <c r="F39" s="73"/>
      <c r="G39" s="60">
        <f t="shared" ref="G39" si="20">SUBTOTAL(9,G40)</f>
        <v>1602</v>
      </c>
      <c r="H39" s="60"/>
    </row>
    <row r="40" spans="1:8" ht="56.25">
      <c r="A40" s="102" t="s">
        <v>82</v>
      </c>
      <c r="B40" s="65" t="s">
        <v>13</v>
      </c>
      <c r="C40" s="7" t="s">
        <v>22</v>
      </c>
      <c r="D40" s="52" t="s">
        <v>9</v>
      </c>
      <c r="E40" s="7" t="s">
        <v>115</v>
      </c>
      <c r="F40" s="73" t="s">
        <v>79</v>
      </c>
      <c r="G40" s="61">
        <v>1602</v>
      </c>
      <c r="H40" s="61"/>
    </row>
    <row r="41" spans="1:8">
      <c r="A41" s="102" t="s">
        <v>135</v>
      </c>
      <c r="B41" s="65">
        <v>605</v>
      </c>
      <c r="C41" s="7" t="s">
        <v>22</v>
      </c>
      <c r="D41" s="52" t="s">
        <v>10</v>
      </c>
      <c r="E41" s="7"/>
      <c r="F41" s="73"/>
      <c r="G41" s="60">
        <f t="shared" ref="G41" si="21">SUBTOTAL(9,G42:G43)</f>
        <v>1287</v>
      </c>
      <c r="H41" s="60"/>
    </row>
    <row r="42" spans="1:8" ht="112.5">
      <c r="A42" s="129" t="s">
        <v>138</v>
      </c>
      <c r="B42" s="65">
        <v>605</v>
      </c>
      <c r="C42" s="7" t="s">
        <v>22</v>
      </c>
      <c r="D42" s="52" t="s">
        <v>10</v>
      </c>
      <c r="E42" s="7" t="s">
        <v>114</v>
      </c>
      <c r="F42" s="73"/>
      <c r="G42" s="60">
        <f t="shared" ref="G42" si="22">SUBTOTAL(9,G43)</f>
        <v>1287</v>
      </c>
      <c r="H42" s="60"/>
    </row>
    <row r="43" spans="1:8" ht="56.25">
      <c r="A43" s="102" t="s">
        <v>82</v>
      </c>
      <c r="B43" s="65">
        <v>605</v>
      </c>
      <c r="C43" s="7" t="s">
        <v>22</v>
      </c>
      <c r="D43" s="52" t="s">
        <v>10</v>
      </c>
      <c r="E43" s="7" t="s">
        <v>114</v>
      </c>
      <c r="F43" s="73" t="s">
        <v>79</v>
      </c>
      <c r="G43" s="61">
        <v>1287</v>
      </c>
      <c r="H43" s="61"/>
    </row>
    <row r="44" spans="1:8" ht="37.5">
      <c r="A44" s="133" t="s">
        <v>45</v>
      </c>
      <c r="B44" s="66" t="s">
        <v>13</v>
      </c>
      <c r="C44" s="9" t="s">
        <v>44</v>
      </c>
      <c r="D44" s="53"/>
      <c r="E44" s="9"/>
      <c r="F44" s="74"/>
      <c r="G44" s="62">
        <f t="shared" ref="G44:H44" si="23">SUBTOTAL(9,G45:G51)</f>
        <v>15124</v>
      </c>
      <c r="H44" s="62">
        <f t="shared" si="23"/>
        <v>13283</v>
      </c>
    </row>
    <row r="45" spans="1:8">
      <c r="A45" s="46" t="s">
        <v>48</v>
      </c>
      <c r="B45" s="65" t="s">
        <v>13</v>
      </c>
      <c r="C45" s="7" t="s">
        <v>44</v>
      </c>
      <c r="D45" s="108" t="s">
        <v>14</v>
      </c>
      <c r="E45" s="7"/>
      <c r="F45" s="73"/>
      <c r="G45" s="60">
        <f t="shared" ref="G45:H45" si="24">SUBTOTAL(9,G46:G47)</f>
        <v>15124</v>
      </c>
      <c r="H45" s="60">
        <f t="shared" si="24"/>
        <v>13283</v>
      </c>
    </row>
    <row r="46" spans="1:8" ht="37.5">
      <c r="A46" s="44" t="s">
        <v>104</v>
      </c>
      <c r="B46" s="65" t="s">
        <v>13</v>
      </c>
      <c r="C46" s="7" t="s">
        <v>44</v>
      </c>
      <c r="D46" s="52" t="s">
        <v>14</v>
      </c>
      <c r="E46" s="7" t="s">
        <v>113</v>
      </c>
      <c r="F46" s="73"/>
      <c r="G46" s="60">
        <f t="shared" ref="G46:H46" si="25">SUBTOTAL(9,G47:G47)</f>
        <v>15124</v>
      </c>
      <c r="H46" s="60">
        <f t="shared" si="25"/>
        <v>13283</v>
      </c>
    </row>
    <row r="47" spans="1:8">
      <c r="A47" s="134" t="s">
        <v>145</v>
      </c>
      <c r="B47" s="67" t="s">
        <v>13</v>
      </c>
      <c r="C47" s="135" t="s">
        <v>44</v>
      </c>
      <c r="D47" s="54" t="s">
        <v>14</v>
      </c>
      <c r="E47" s="7" t="s">
        <v>113</v>
      </c>
      <c r="F47" s="75" t="s">
        <v>96</v>
      </c>
      <c r="G47" s="63">
        <v>15124</v>
      </c>
      <c r="H47" s="63">
        <v>13283</v>
      </c>
    </row>
    <row r="48" spans="1:8" s="5" customFormat="1" ht="37.5">
      <c r="A48" s="47" t="s">
        <v>106</v>
      </c>
      <c r="B48" s="82" t="s">
        <v>18</v>
      </c>
      <c r="C48" s="80"/>
      <c r="D48" s="80"/>
      <c r="E48" s="83"/>
      <c r="F48" s="81"/>
      <c r="G48" s="57">
        <f t="shared" ref="G48:H48" si="26">SUBTOTAL(9,G49:G180)</f>
        <v>334333</v>
      </c>
      <c r="H48" s="57">
        <f t="shared" si="26"/>
        <v>15624</v>
      </c>
    </row>
    <row r="49" spans="1:8" s="11" customFormat="1" ht="37.5">
      <c r="A49" s="43" t="s">
        <v>7</v>
      </c>
      <c r="B49" s="69" t="s">
        <v>18</v>
      </c>
      <c r="C49" s="37" t="s">
        <v>8</v>
      </c>
      <c r="D49" s="51"/>
      <c r="E49" s="37"/>
      <c r="F49" s="76"/>
      <c r="G49" s="59">
        <f t="shared" ref="G49:H49" si="27">SUBTOTAL(9,G50:G74)</f>
        <v>105822</v>
      </c>
      <c r="H49" s="59">
        <f t="shared" si="27"/>
        <v>3477</v>
      </c>
    </row>
    <row r="50" spans="1:8" s="11" customFormat="1" ht="75">
      <c r="A50" s="44" t="s">
        <v>112</v>
      </c>
      <c r="B50" s="65" t="s">
        <v>18</v>
      </c>
      <c r="C50" s="7" t="s">
        <v>8</v>
      </c>
      <c r="D50" s="52" t="s">
        <v>9</v>
      </c>
      <c r="E50" s="7"/>
      <c r="F50" s="73"/>
      <c r="G50" s="60">
        <f t="shared" ref="G50" si="28">SUBTOTAL(9,G51:G52)</f>
        <v>3009</v>
      </c>
      <c r="H50" s="60"/>
    </row>
    <row r="51" spans="1:8" s="11" customFormat="1" ht="37.5">
      <c r="A51" s="44" t="s">
        <v>104</v>
      </c>
      <c r="B51" s="65" t="s">
        <v>18</v>
      </c>
      <c r="C51" s="7" t="s">
        <v>8</v>
      </c>
      <c r="D51" s="52" t="s">
        <v>9</v>
      </c>
      <c r="E51" s="87" t="s">
        <v>113</v>
      </c>
      <c r="F51" s="73"/>
      <c r="G51" s="60">
        <f t="shared" ref="G51" si="29">SUBTOTAL(9,G52:G52)</f>
        <v>3009</v>
      </c>
      <c r="H51" s="60"/>
    </row>
    <row r="52" spans="1:8" s="11" customFormat="1" ht="56.25">
      <c r="A52" s="44" t="s">
        <v>81</v>
      </c>
      <c r="B52" s="65" t="s">
        <v>18</v>
      </c>
      <c r="C52" s="7" t="s">
        <v>8</v>
      </c>
      <c r="D52" s="52" t="s">
        <v>9</v>
      </c>
      <c r="E52" s="87" t="s">
        <v>113</v>
      </c>
      <c r="F52" s="73" t="s">
        <v>78</v>
      </c>
      <c r="G52" s="61">
        <v>3009</v>
      </c>
      <c r="H52" s="61"/>
    </row>
    <row r="53" spans="1:8" ht="112.5">
      <c r="A53" s="44" t="s">
        <v>53</v>
      </c>
      <c r="B53" s="65" t="s">
        <v>18</v>
      </c>
      <c r="C53" s="7" t="s">
        <v>8</v>
      </c>
      <c r="D53" s="52" t="s">
        <v>14</v>
      </c>
      <c r="E53" s="7"/>
      <c r="F53" s="73"/>
      <c r="G53" s="60">
        <f t="shared" ref="G53" si="30">SUBTOTAL(9,G54:G59)</f>
        <v>46516</v>
      </c>
      <c r="H53" s="60">
        <f t="shared" ref="H53" si="31">SUBTOTAL(9,H54:H59)</f>
        <v>3228</v>
      </c>
    </row>
    <row r="54" spans="1:8" ht="75">
      <c r="A54" s="131" t="s">
        <v>175</v>
      </c>
      <c r="B54" s="65" t="s">
        <v>18</v>
      </c>
      <c r="C54" s="7" t="s">
        <v>8</v>
      </c>
      <c r="D54" s="52" t="s">
        <v>14</v>
      </c>
      <c r="E54" s="87" t="s">
        <v>117</v>
      </c>
      <c r="F54" s="73"/>
      <c r="G54" s="60">
        <f t="shared" ref="G54" si="32">SUBTOTAL(9,G55)</f>
        <v>286</v>
      </c>
      <c r="H54" s="60"/>
    </row>
    <row r="55" spans="1:8" ht="56.25">
      <c r="A55" s="102" t="s">
        <v>82</v>
      </c>
      <c r="B55" s="65" t="s">
        <v>18</v>
      </c>
      <c r="C55" s="7" t="s">
        <v>8</v>
      </c>
      <c r="D55" s="52" t="s">
        <v>14</v>
      </c>
      <c r="E55" s="87" t="s">
        <v>117</v>
      </c>
      <c r="F55" s="73" t="s">
        <v>79</v>
      </c>
      <c r="G55" s="61">
        <v>286</v>
      </c>
      <c r="H55" s="61"/>
    </row>
    <row r="56" spans="1:8" ht="37.5">
      <c r="A56" s="44" t="s">
        <v>104</v>
      </c>
      <c r="B56" s="65" t="s">
        <v>18</v>
      </c>
      <c r="C56" s="7" t="s">
        <v>8</v>
      </c>
      <c r="D56" s="52" t="s">
        <v>14</v>
      </c>
      <c r="E56" s="87" t="s">
        <v>113</v>
      </c>
      <c r="F56" s="73"/>
      <c r="G56" s="60">
        <f t="shared" ref="G56" si="33">SUBTOTAL(9,G57:G59)</f>
        <v>46230</v>
      </c>
      <c r="H56" s="60">
        <f t="shared" ref="H56" si="34">SUBTOTAL(9,H57:H58)</f>
        <v>3228</v>
      </c>
    </row>
    <row r="57" spans="1:8" ht="37.15" customHeight="1">
      <c r="A57" s="44" t="s">
        <v>81</v>
      </c>
      <c r="B57" s="65" t="s">
        <v>18</v>
      </c>
      <c r="C57" s="7" t="s">
        <v>8</v>
      </c>
      <c r="D57" s="52" t="s">
        <v>14</v>
      </c>
      <c r="E57" s="87" t="s">
        <v>113</v>
      </c>
      <c r="F57" s="73" t="s">
        <v>78</v>
      </c>
      <c r="G57" s="61">
        <v>44683</v>
      </c>
      <c r="H57" s="61">
        <v>3022</v>
      </c>
    </row>
    <row r="58" spans="1:8" ht="56.25">
      <c r="A58" s="44" t="s">
        <v>82</v>
      </c>
      <c r="B58" s="65" t="s">
        <v>18</v>
      </c>
      <c r="C58" s="7" t="s">
        <v>8</v>
      </c>
      <c r="D58" s="52" t="s">
        <v>14</v>
      </c>
      <c r="E58" s="87" t="s">
        <v>113</v>
      </c>
      <c r="F58" s="73" t="s">
        <v>79</v>
      </c>
      <c r="G58" s="61">
        <v>1547</v>
      </c>
      <c r="H58" s="61">
        <v>206</v>
      </c>
    </row>
    <row r="59" spans="1:8" ht="56.25" hidden="1">
      <c r="A59" s="102" t="s">
        <v>102</v>
      </c>
      <c r="B59" s="65" t="s">
        <v>18</v>
      </c>
      <c r="C59" s="7" t="s">
        <v>8</v>
      </c>
      <c r="D59" s="52" t="s">
        <v>14</v>
      </c>
      <c r="E59" s="87" t="s">
        <v>113</v>
      </c>
      <c r="F59" s="73" t="s">
        <v>103</v>
      </c>
      <c r="G59" s="61"/>
      <c r="H59" s="61"/>
    </row>
    <row r="60" spans="1:8" hidden="1">
      <c r="A60" s="44" t="s">
        <v>181</v>
      </c>
      <c r="B60" s="65" t="s">
        <v>18</v>
      </c>
      <c r="C60" s="7" t="s">
        <v>8</v>
      </c>
      <c r="D60" s="52" t="s">
        <v>33</v>
      </c>
      <c r="E60" s="7"/>
      <c r="F60" s="73"/>
      <c r="G60" s="60">
        <f t="shared" ref="G60:H60" si="35">SUBTOTAL(9,G61:G62)</f>
        <v>0</v>
      </c>
      <c r="H60" s="60">
        <f t="shared" si="35"/>
        <v>0</v>
      </c>
    </row>
    <row r="61" spans="1:8" ht="37.5" hidden="1">
      <c r="A61" s="44" t="s">
        <v>104</v>
      </c>
      <c r="B61" s="65" t="s">
        <v>18</v>
      </c>
      <c r="C61" s="7" t="s">
        <v>8</v>
      </c>
      <c r="D61" s="52" t="s">
        <v>33</v>
      </c>
      <c r="E61" s="87" t="s">
        <v>113</v>
      </c>
      <c r="F61" s="73"/>
      <c r="G61" s="60">
        <f t="shared" ref="G61:H61" si="36">SUBTOTAL(9,G62)</f>
        <v>0</v>
      </c>
      <c r="H61" s="60">
        <f t="shared" si="36"/>
        <v>0</v>
      </c>
    </row>
    <row r="62" spans="1:8" ht="56.25" hidden="1">
      <c r="A62" s="44" t="s">
        <v>82</v>
      </c>
      <c r="B62" s="65" t="s">
        <v>18</v>
      </c>
      <c r="C62" s="7" t="s">
        <v>8</v>
      </c>
      <c r="D62" s="52" t="s">
        <v>33</v>
      </c>
      <c r="E62" s="87" t="s">
        <v>113</v>
      </c>
      <c r="F62" s="73" t="s">
        <v>79</v>
      </c>
      <c r="G62" s="61"/>
      <c r="H62" s="61"/>
    </row>
    <row r="63" spans="1:8" hidden="1">
      <c r="A63" s="46" t="s">
        <v>50</v>
      </c>
      <c r="B63" s="65" t="s">
        <v>18</v>
      </c>
      <c r="C63" s="7" t="s">
        <v>8</v>
      </c>
      <c r="D63" s="52" t="s">
        <v>23</v>
      </c>
      <c r="E63" s="7"/>
      <c r="F63" s="73"/>
      <c r="G63" s="60">
        <f t="shared" ref="G63" si="37">SUBTOTAL(9,G64:G65)</f>
        <v>0</v>
      </c>
      <c r="H63" s="60"/>
    </row>
    <row r="64" spans="1:8" ht="37.5" hidden="1">
      <c r="A64" s="44" t="s">
        <v>104</v>
      </c>
      <c r="B64" s="65" t="s">
        <v>18</v>
      </c>
      <c r="C64" s="7" t="s">
        <v>8</v>
      </c>
      <c r="D64" s="52" t="s">
        <v>23</v>
      </c>
      <c r="E64" s="87" t="s">
        <v>113</v>
      </c>
      <c r="F64" s="73"/>
      <c r="G64" s="60">
        <f t="shared" ref="G64" si="38">SUBTOTAL(9,G65)</f>
        <v>0</v>
      </c>
      <c r="H64" s="60"/>
    </row>
    <row r="65" spans="1:8" hidden="1">
      <c r="A65" s="44" t="s">
        <v>76</v>
      </c>
      <c r="B65" s="65" t="s">
        <v>18</v>
      </c>
      <c r="C65" s="7" t="s">
        <v>8</v>
      </c>
      <c r="D65" s="52" t="s">
        <v>23</v>
      </c>
      <c r="E65" s="87" t="s">
        <v>113</v>
      </c>
      <c r="F65" s="73" t="s">
        <v>77</v>
      </c>
      <c r="G65" s="61"/>
      <c r="H65" s="61"/>
    </row>
    <row r="66" spans="1:8">
      <c r="A66" s="44" t="s">
        <v>12</v>
      </c>
      <c r="B66" s="65" t="s">
        <v>18</v>
      </c>
      <c r="C66" s="7" t="s">
        <v>8</v>
      </c>
      <c r="D66" s="52" t="s">
        <v>68</v>
      </c>
      <c r="E66" s="7"/>
      <c r="F66" s="73"/>
      <c r="G66" s="60">
        <f t="shared" ref="G66:H66" si="39">SUBTOTAL(9,G67:G74)</f>
        <v>56297</v>
      </c>
      <c r="H66" s="60">
        <f t="shared" si="39"/>
        <v>249</v>
      </c>
    </row>
    <row r="67" spans="1:8" ht="75">
      <c r="A67" s="131" t="s">
        <v>142</v>
      </c>
      <c r="B67" s="65" t="s">
        <v>18</v>
      </c>
      <c r="C67" s="7" t="s">
        <v>8</v>
      </c>
      <c r="D67" s="52" t="s">
        <v>68</v>
      </c>
      <c r="E67" s="87" t="s">
        <v>116</v>
      </c>
      <c r="F67" s="73"/>
      <c r="G67" s="60">
        <f t="shared" ref="G67:H67" si="40">SUBTOTAL(9,G68:G69)</f>
        <v>14528</v>
      </c>
      <c r="H67" s="60">
        <f t="shared" si="40"/>
        <v>249</v>
      </c>
    </row>
    <row r="68" spans="1:8" ht="56.25">
      <c r="A68" s="102" t="s">
        <v>82</v>
      </c>
      <c r="B68" s="65" t="s">
        <v>18</v>
      </c>
      <c r="C68" s="7" t="s">
        <v>8</v>
      </c>
      <c r="D68" s="52" t="s">
        <v>68</v>
      </c>
      <c r="E68" s="87" t="s">
        <v>116</v>
      </c>
      <c r="F68" s="73" t="s">
        <v>79</v>
      </c>
      <c r="G68" s="61">
        <v>307</v>
      </c>
      <c r="H68" s="61"/>
    </row>
    <row r="69" spans="1:8">
      <c r="A69" s="102" t="s">
        <v>99</v>
      </c>
      <c r="B69" s="65" t="s">
        <v>18</v>
      </c>
      <c r="C69" s="7" t="s">
        <v>8</v>
      </c>
      <c r="D69" s="52" t="s">
        <v>68</v>
      </c>
      <c r="E69" s="87" t="s">
        <v>116</v>
      </c>
      <c r="F69" s="73" t="s">
        <v>19</v>
      </c>
      <c r="G69" s="61">
        <v>14221</v>
      </c>
      <c r="H69" s="61">
        <v>249</v>
      </c>
    </row>
    <row r="70" spans="1:8" ht="37.5">
      <c r="A70" s="102" t="s">
        <v>104</v>
      </c>
      <c r="B70" s="65" t="s">
        <v>18</v>
      </c>
      <c r="C70" s="7" t="s">
        <v>8</v>
      </c>
      <c r="D70" s="52" t="s">
        <v>68</v>
      </c>
      <c r="E70" s="87" t="s">
        <v>113</v>
      </c>
      <c r="F70" s="73"/>
      <c r="G70" s="60">
        <f t="shared" ref="G70" si="41">SUBTOTAL(9,G71:G74)</f>
        <v>41769</v>
      </c>
      <c r="H70" s="60"/>
    </row>
    <row r="71" spans="1:8" ht="37.5">
      <c r="A71" s="102" t="s">
        <v>87</v>
      </c>
      <c r="B71" s="65" t="s">
        <v>18</v>
      </c>
      <c r="C71" s="7" t="s">
        <v>8</v>
      </c>
      <c r="D71" s="52" t="s">
        <v>68</v>
      </c>
      <c r="E71" s="87" t="s">
        <v>113</v>
      </c>
      <c r="F71" s="73" t="s">
        <v>86</v>
      </c>
      <c r="G71" s="61">
        <v>27723</v>
      </c>
      <c r="H71" s="61"/>
    </row>
    <row r="72" spans="1:8" ht="56.25">
      <c r="A72" s="102" t="s">
        <v>82</v>
      </c>
      <c r="B72" s="65" t="s">
        <v>18</v>
      </c>
      <c r="C72" s="7" t="s">
        <v>8</v>
      </c>
      <c r="D72" s="52" t="s">
        <v>68</v>
      </c>
      <c r="E72" s="87" t="s">
        <v>113</v>
      </c>
      <c r="F72" s="73" t="s">
        <v>79</v>
      </c>
      <c r="G72" s="61">
        <v>13111</v>
      </c>
      <c r="H72" s="61"/>
    </row>
    <row r="73" spans="1:8" ht="56.25">
      <c r="A73" s="102" t="s">
        <v>102</v>
      </c>
      <c r="B73" s="65" t="s">
        <v>18</v>
      </c>
      <c r="C73" s="7" t="s">
        <v>8</v>
      </c>
      <c r="D73" s="52" t="s">
        <v>68</v>
      </c>
      <c r="E73" s="87" t="s">
        <v>113</v>
      </c>
      <c r="F73" s="73" t="s">
        <v>103</v>
      </c>
      <c r="G73" s="61">
        <v>1</v>
      </c>
      <c r="H73" s="61"/>
    </row>
    <row r="74" spans="1:8">
      <c r="A74" s="102" t="s">
        <v>83</v>
      </c>
      <c r="B74" s="65" t="s">
        <v>18</v>
      </c>
      <c r="C74" s="7" t="s">
        <v>8</v>
      </c>
      <c r="D74" s="52" t="s">
        <v>68</v>
      </c>
      <c r="E74" s="87" t="s">
        <v>113</v>
      </c>
      <c r="F74" s="73" t="s">
        <v>80</v>
      </c>
      <c r="G74" s="61">
        <v>934</v>
      </c>
      <c r="H74" s="61"/>
    </row>
    <row r="75" spans="1:8" s="11" customFormat="1" ht="37.5">
      <c r="A75" s="103" t="s">
        <v>25</v>
      </c>
      <c r="B75" s="66" t="s">
        <v>18</v>
      </c>
      <c r="C75" s="9" t="s">
        <v>9</v>
      </c>
      <c r="D75" s="53"/>
      <c r="E75" s="9"/>
      <c r="F75" s="74"/>
      <c r="G75" s="62">
        <f t="shared" ref="G75" si="42">SUBTOTAL(9,G76:G78)</f>
        <v>43</v>
      </c>
      <c r="H75" s="62"/>
    </row>
    <row r="76" spans="1:8" ht="37.5">
      <c r="A76" s="102" t="s">
        <v>26</v>
      </c>
      <c r="B76" s="65" t="s">
        <v>18</v>
      </c>
      <c r="C76" s="7" t="s">
        <v>9</v>
      </c>
      <c r="D76" s="52" t="s">
        <v>14</v>
      </c>
      <c r="E76" s="7"/>
      <c r="F76" s="73"/>
      <c r="G76" s="60">
        <f t="shared" ref="G76" si="43">SUBTOTAL(9,G77:G78)</f>
        <v>43</v>
      </c>
      <c r="H76" s="60"/>
    </row>
    <row r="77" spans="1:8" ht="37.5">
      <c r="A77" s="102" t="s">
        <v>104</v>
      </c>
      <c r="B77" s="65" t="s">
        <v>18</v>
      </c>
      <c r="C77" s="7" t="s">
        <v>9</v>
      </c>
      <c r="D77" s="52" t="s">
        <v>14</v>
      </c>
      <c r="E77" s="87" t="s">
        <v>113</v>
      </c>
      <c r="F77" s="73"/>
      <c r="G77" s="60">
        <f t="shared" ref="G77" si="44">SUBTOTAL(9,G78)</f>
        <v>43</v>
      </c>
      <c r="H77" s="60"/>
    </row>
    <row r="78" spans="1:8" ht="56.25">
      <c r="A78" s="102" t="s">
        <v>82</v>
      </c>
      <c r="B78" s="65" t="s">
        <v>18</v>
      </c>
      <c r="C78" s="7" t="s">
        <v>9</v>
      </c>
      <c r="D78" s="52" t="s">
        <v>14</v>
      </c>
      <c r="E78" s="87" t="s">
        <v>113</v>
      </c>
      <c r="F78" s="73" t="s">
        <v>79</v>
      </c>
      <c r="G78" s="61">
        <v>43</v>
      </c>
      <c r="H78" s="61"/>
    </row>
    <row r="79" spans="1:8" s="11" customFormat="1" ht="37.5">
      <c r="A79" s="103" t="s">
        <v>28</v>
      </c>
      <c r="B79" s="66" t="s">
        <v>18</v>
      </c>
      <c r="C79" s="9" t="s">
        <v>10</v>
      </c>
      <c r="D79" s="53"/>
      <c r="E79" s="9"/>
      <c r="F79" s="74"/>
      <c r="G79" s="62">
        <f t="shared" ref="G79:H79" si="45">SUBTOTAL(9,G80:G91)</f>
        <v>6190</v>
      </c>
      <c r="H79" s="62">
        <f t="shared" si="45"/>
        <v>286</v>
      </c>
    </row>
    <row r="80" spans="1:8" s="14" customFormat="1" ht="75">
      <c r="A80" s="102" t="s">
        <v>27</v>
      </c>
      <c r="B80" s="65" t="s">
        <v>18</v>
      </c>
      <c r="C80" s="7" t="s">
        <v>10</v>
      </c>
      <c r="D80" s="52" t="s">
        <v>29</v>
      </c>
      <c r="E80" s="7"/>
      <c r="F80" s="73"/>
      <c r="G80" s="60">
        <f t="shared" ref="G80" si="46">SUBTOTAL(9,G81:G82)</f>
        <v>498</v>
      </c>
      <c r="H80" s="60"/>
    </row>
    <row r="81" spans="1:8" ht="112.5">
      <c r="A81" s="126" t="s">
        <v>152</v>
      </c>
      <c r="B81" s="65" t="s">
        <v>18</v>
      </c>
      <c r="C81" s="7" t="s">
        <v>10</v>
      </c>
      <c r="D81" s="52" t="s">
        <v>29</v>
      </c>
      <c r="E81" s="87" t="s">
        <v>118</v>
      </c>
      <c r="F81" s="73"/>
      <c r="G81" s="60">
        <f t="shared" ref="G81" si="47">SUBTOTAL(9,G82:G82)</f>
        <v>498</v>
      </c>
      <c r="H81" s="60"/>
    </row>
    <row r="82" spans="1:8" ht="56.25">
      <c r="A82" s="102" t="s">
        <v>82</v>
      </c>
      <c r="B82" s="65" t="s">
        <v>18</v>
      </c>
      <c r="C82" s="7" t="s">
        <v>10</v>
      </c>
      <c r="D82" s="52" t="s">
        <v>29</v>
      </c>
      <c r="E82" s="87" t="s">
        <v>118</v>
      </c>
      <c r="F82" s="73" t="s">
        <v>79</v>
      </c>
      <c r="G82" s="61">
        <v>498</v>
      </c>
      <c r="H82" s="61"/>
    </row>
    <row r="83" spans="1:8" ht="75">
      <c r="A83" s="102" t="s">
        <v>186</v>
      </c>
      <c r="B83" s="65" t="s">
        <v>18</v>
      </c>
      <c r="C83" s="7" t="s">
        <v>10</v>
      </c>
      <c r="D83" s="52" t="s">
        <v>44</v>
      </c>
      <c r="E83" s="7"/>
      <c r="F83" s="73"/>
      <c r="G83" s="60">
        <f t="shared" ref="G83" si="48">SUBTOTAL(9,G84:G85)</f>
        <v>2120</v>
      </c>
      <c r="H83" s="60"/>
    </row>
    <row r="84" spans="1:8" ht="37.5">
      <c r="A84" s="102" t="s">
        <v>104</v>
      </c>
      <c r="B84" s="65" t="s">
        <v>18</v>
      </c>
      <c r="C84" s="7" t="s">
        <v>10</v>
      </c>
      <c r="D84" s="52" t="s">
        <v>44</v>
      </c>
      <c r="E84" s="87" t="s">
        <v>113</v>
      </c>
      <c r="F84" s="73"/>
      <c r="G84" s="60">
        <f t="shared" ref="G84" si="49">SUBTOTAL(9,G85:G85)</f>
        <v>2120</v>
      </c>
      <c r="H84" s="60"/>
    </row>
    <row r="85" spans="1:8" ht="56.25">
      <c r="A85" s="102" t="s">
        <v>82</v>
      </c>
      <c r="B85" s="65" t="s">
        <v>18</v>
      </c>
      <c r="C85" s="7" t="s">
        <v>10</v>
      </c>
      <c r="D85" s="52" t="s">
        <v>44</v>
      </c>
      <c r="E85" s="87" t="s">
        <v>113</v>
      </c>
      <c r="F85" s="73" t="s">
        <v>79</v>
      </c>
      <c r="G85" s="61">
        <v>2120</v>
      </c>
      <c r="H85" s="61"/>
    </row>
    <row r="86" spans="1:8" ht="56.25">
      <c r="A86" s="102" t="s">
        <v>61</v>
      </c>
      <c r="B86" s="65" t="s">
        <v>18</v>
      </c>
      <c r="C86" s="7" t="s">
        <v>10</v>
      </c>
      <c r="D86" s="52" t="s">
        <v>11</v>
      </c>
      <c r="E86" s="7"/>
      <c r="F86" s="73"/>
      <c r="G86" s="60">
        <f t="shared" ref="G86:H86" si="50">SUBTOTAL(9,G87:G91)</f>
        <v>3572</v>
      </c>
      <c r="H86" s="60">
        <f t="shared" si="50"/>
        <v>286</v>
      </c>
    </row>
    <row r="87" spans="1:8" ht="93.75">
      <c r="A87" s="119" t="s">
        <v>149</v>
      </c>
      <c r="B87" s="65" t="s">
        <v>18</v>
      </c>
      <c r="C87" s="7" t="s">
        <v>10</v>
      </c>
      <c r="D87" s="52" t="s">
        <v>11</v>
      </c>
      <c r="E87" s="87" t="s">
        <v>119</v>
      </c>
      <c r="F87" s="73"/>
      <c r="G87" s="60">
        <f t="shared" ref="G87:H87" si="51">SUBTOTAL(9,G88:G89)</f>
        <v>3323</v>
      </c>
      <c r="H87" s="60">
        <f t="shared" si="51"/>
        <v>286</v>
      </c>
    </row>
    <row r="88" spans="1:8" ht="56.25">
      <c r="A88" s="102" t="s">
        <v>82</v>
      </c>
      <c r="B88" s="65" t="s">
        <v>18</v>
      </c>
      <c r="C88" s="7" t="s">
        <v>10</v>
      </c>
      <c r="D88" s="52" t="s">
        <v>11</v>
      </c>
      <c r="E88" s="87" t="s">
        <v>119</v>
      </c>
      <c r="F88" s="73" t="s">
        <v>79</v>
      </c>
      <c r="G88" s="61">
        <v>2400</v>
      </c>
      <c r="H88" s="61"/>
    </row>
    <row r="89" spans="1:8" ht="75">
      <c r="A89" s="102" t="s">
        <v>91</v>
      </c>
      <c r="B89" s="65" t="s">
        <v>18</v>
      </c>
      <c r="C89" s="7" t="s">
        <v>10</v>
      </c>
      <c r="D89" s="52" t="s">
        <v>11</v>
      </c>
      <c r="E89" s="87" t="s">
        <v>119</v>
      </c>
      <c r="F89" s="73" t="s">
        <v>90</v>
      </c>
      <c r="G89" s="61">
        <v>923</v>
      </c>
      <c r="H89" s="61">
        <v>286</v>
      </c>
    </row>
    <row r="90" spans="1:8" ht="94.15" customHeight="1">
      <c r="A90" s="126" t="s">
        <v>164</v>
      </c>
      <c r="B90" s="65" t="s">
        <v>18</v>
      </c>
      <c r="C90" s="7" t="s">
        <v>10</v>
      </c>
      <c r="D90" s="52" t="s">
        <v>11</v>
      </c>
      <c r="E90" s="87" t="s">
        <v>155</v>
      </c>
      <c r="F90" s="73"/>
      <c r="G90" s="60">
        <f t="shared" ref="G90" si="52">SUBTOTAL(9,G91:G91)</f>
        <v>249</v>
      </c>
      <c r="H90" s="60"/>
    </row>
    <row r="91" spans="1:8" ht="56.25">
      <c r="A91" s="102" t="s">
        <v>82</v>
      </c>
      <c r="B91" s="65" t="s">
        <v>18</v>
      </c>
      <c r="C91" s="7" t="s">
        <v>10</v>
      </c>
      <c r="D91" s="52" t="s">
        <v>11</v>
      </c>
      <c r="E91" s="87" t="s">
        <v>155</v>
      </c>
      <c r="F91" s="73" t="s">
        <v>79</v>
      </c>
      <c r="G91" s="61">
        <v>249</v>
      </c>
      <c r="H91" s="61"/>
    </row>
    <row r="92" spans="1:8" s="14" customFormat="1" ht="37.5">
      <c r="A92" s="103" t="s">
        <v>16</v>
      </c>
      <c r="B92" s="66" t="s">
        <v>18</v>
      </c>
      <c r="C92" s="9" t="s">
        <v>14</v>
      </c>
      <c r="D92" s="53"/>
      <c r="E92" s="9"/>
      <c r="F92" s="74"/>
      <c r="G92" s="62">
        <f t="shared" ref="G92:H92" si="53">SUBTOTAL(9,G93:G109)</f>
        <v>15209</v>
      </c>
      <c r="H92" s="62">
        <f t="shared" si="53"/>
        <v>469</v>
      </c>
    </row>
    <row r="93" spans="1:8" s="14" customFormat="1">
      <c r="A93" s="102" t="s">
        <v>31</v>
      </c>
      <c r="B93" s="65" t="s">
        <v>18</v>
      </c>
      <c r="C93" s="7" t="s">
        <v>14</v>
      </c>
      <c r="D93" s="52" t="s">
        <v>30</v>
      </c>
      <c r="E93" s="7"/>
      <c r="F93" s="73"/>
      <c r="G93" s="60">
        <f t="shared" ref="G93" si="54">SUBTOTAL(9,G94:G95)</f>
        <v>6348</v>
      </c>
      <c r="H93" s="60"/>
    </row>
    <row r="94" spans="1:8" s="14" customFormat="1" ht="131.25">
      <c r="A94" s="120" t="s">
        <v>158</v>
      </c>
      <c r="B94" s="65" t="s">
        <v>18</v>
      </c>
      <c r="C94" s="7" t="s">
        <v>14</v>
      </c>
      <c r="D94" s="52" t="s">
        <v>30</v>
      </c>
      <c r="E94" s="87" t="s">
        <v>121</v>
      </c>
      <c r="F94" s="73"/>
      <c r="G94" s="60">
        <f t="shared" ref="G94" si="55">SUBTOTAL(9,G95:G95)</f>
        <v>6348</v>
      </c>
      <c r="H94" s="60"/>
    </row>
    <row r="95" spans="1:8" s="14" customFormat="1" ht="75">
      <c r="A95" s="102" t="s">
        <v>89</v>
      </c>
      <c r="B95" s="65" t="s">
        <v>18</v>
      </c>
      <c r="C95" s="7" t="s">
        <v>14</v>
      </c>
      <c r="D95" s="52" t="s">
        <v>30</v>
      </c>
      <c r="E95" s="87" t="s">
        <v>121</v>
      </c>
      <c r="F95" s="73" t="s">
        <v>88</v>
      </c>
      <c r="G95" s="61">
        <v>6348</v>
      </c>
      <c r="H95" s="61"/>
    </row>
    <row r="96" spans="1:8" s="14" customFormat="1">
      <c r="A96" s="102" t="s">
        <v>73</v>
      </c>
      <c r="B96" s="65" t="s">
        <v>18</v>
      </c>
      <c r="C96" s="7" t="s">
        <v>14</v>
      </c>
      <c r="D96" s="52" t="s">
        <v>29</v>
      </c>
      <c r="E96" s="7"/>
      <c r="F96" s="73"/>
      <c r="G96" s="60">
        <f t="shared" ref="G96" si="56">SUBTOTAL(9,G97:G99)</f>
        <v>1692</v>
      </c>
      <c r="H96" s="60"/>
    </row>
    <row r="97" spans="1:8" ht="131.25">
      <c r="A97" s="120" t="s">
        <v>158</v>
      </c>
      <c r="B97" s="65" t="s">
        <v>18</v>
      </c>
      <c r="C97" s="7" t="s">
        <v>14</v>
      </c>
      <c r="D97" s="52" t="s">
        <v>29</v>
      </c>
      <c r="E97" s="87" t="s">
        <v>121</v>
      </c>
      <c r="F97" s="73"/>
      <c r="G97" s="60">
        <f t="shared" ref="G97" si="57">SUBTOTAL(9,G98:G99)</f>
        <v>1692</v>
      </c>
      <c r="H97" s="60"/>
    </row>
    <row r="98" spans="1:8" ht="56.25">
      <c r="A98" s="102" t="s">
        <v>82</v>
      </c>
      <c r="B98" s="65" t="s">
        <v>18</v>
      </c>
      <c r="C98" s="7" t="s">
        <v>14</v>
      </c>
      <c r="D98" s="52" t="s">
        <v>29</v>
      </c>
      <c r="E98" s="87" t="s">
        <v>121</v>
      </c>
      <c r="F98" s="73" t="s">
        <v>79</v>
      </c>
      <c r="G98" s="61">
        <v>78</v>
      </c>
      <c r="H98" s="61"/>
    </row>
    <row r="99" spans="1:8">
      <c r="A99" s="102" t="s">
        <v>99</v>
      </c>
      <c r="B99" s="65" t="s">
        <v>18</v>
      </c>
      <c r="C99" s="7" t="s">
        <v>14</v>
      </c>
      <c r="D99" s="52" t="s">
        <v>29</v>
      </c>
      <c r="E99" s="87" t="s">
        <v>121</v>
      </c>
      <c r="F99" s="73" t="s">
        <v>19</v>
      </c>
      <c r="G99" s="61">
        <v>1614</v>
      </c>
      <c r="H99" s="61"/>
    </row>
    <row r="100" spans="1:8" s="14" customFormat="1" ht="37.5">
      <c r="A100" s="102" t="s">
        <v>17</v>
      </c>
      <c r="B100" s="65" t="s">
        <v>18</v>
      </c>
      <c r="C100" s="7" t="s">
        <v>14</v>
      </c>
      <c r="D100" s="52" t="s">
        <v>15</v>
      </c>
      <c r="E100" s="7"/>
      <c r="F100" s="73"/>
      <c r="G100" s="60">
        <f t="shared" ref="G100:H100" si="58">SUBTOTAL(9,G101:G109)</f>
        <v>7169</v>
      </c>
      <c r="H100" s="60">
        <f t="shared" si="58"/>
        <v>469</v>
      </c>
    </row>
    <row r="101" spans="1:8" s="14" customFormat="1" ht="75">
      <c r="A101" s="126" t="s">
        <v>150</v>
      </c>
      <c r="B101" s="65" t="s">
        <v>18</v>
      </c>
      <c r="C101" s="7" t="s">
        <v>14</v>
      </c>
      <c r="D101" s="52" t="s">
        <v>15</v>
      </c>
      <c r="E101" s="87" t="s">
        <v>122</v>
      </c>
      <c r="F101" s="73"/>
      <c r="G101" s="60">
        <f>SUBTOTAL(9,G102:G103)</f>
        <v>2282</v>
      </c>
      <c r="H101" s="60"/>
    </row>
    <row r="102" spans="1:8" s="14" customFormat="1">
      <c r="A102" s="102" t="s">
        <v>101</v>
      </c>
      <c r="B102" s="65" t="s">
        <v>18</v>
      </c>
      <c r="C102" s="7" t="s">
        <v>14</v>
      </c>
      <c r="D102" s="52" t="s">
        <v>15</v>
      </c>
      <c r="E102" s="87" t="s">
        <v>122</v>
      </c>
      <c r="F102" s="73" t="s">
        <v>100</v>
      </c>
      <c r="G102" s="61">
        <v>2082</v>
      </c>
      <c r="H102" s="61"/>
    </row>
    <row r="103" spans="1:8" s="14" customFormat="1" ht="75">
      <c r="A103" s="102" t="s">
        <v>89</v>
      </c>
      <c r="B103" s="65" t="s">
        <v>18</v>
      </c>
      <c r="C103" s="7" t="s">
        <v>14</v>
      </c>
      <c r="D103" s="52" t="s">
        <v>15</v>
      </c>
      <c r="E103" s="87" t="s">
        <v>122</v>
      </c>
      <c r="F103" s="73" t="s">
        <v>88</v>
      </c>
      <c r="G103" s="61">
        <v>200</v>
      </c>
      <c r="H103" s="61"/>
    </row>
    <row r="104" spans="1:8" s="14" customFormat="1" ht="75">
      <c r="A104" s="131" t="s">
        <v>142</v>
      </c>
      <c r="B104" s="65" t="s">
        <v>18</v>
      </c>
      <c r="C104" s="7" t="s">
        <v>14</v>
      </c>
      <c r="D104" s="52" t="s">
        <v>15</v>
      </c>
      <c r="E104" s="87" t="s">
        <v>116</v>
      </c>
      <c r="F104" s="73"/>
      <c r="G104" s="60">
        <f t="shared" ref="G104" si="59">SUBTOTAL(9,G105)</f>
        <v>799</v>
      </c>
      <c r="H104" s="60"/>
    </row>
    <row r="105" spans="1:8" s="14" customFormat="1" ht="56.25">
      <c r="A105" s="102" t="s">
        <v>82</v>
      </c>
      <c r="B105" s="65" t="s">
        <v>18</v>
      </c>
      <c r="C105" s="7" t="s">
        <v>14</v>
      </c>
      <c r="D105" s="52" t="s">
        <v>15</v>
      </c>
      <c r="E105" s="87" t="s">
        <v>116</v>
      </c>
      <c r="F105" s="73" t="s">
        <v>79</v>
      </c>
      <c r="G105" s="61">
        <v>799</v>
      </c>
      <c r="H105" s="61"/>
    </row>
    <row r="106" spans="1:8" s="14" customFormat="1" ht="93.75">
      <c r="A106" s="126" t="s">
        <v>162</v>
      </c>
      <c r="B106" s="65" t="s">
        <v>18</v>
      </c>
      <c r="C106" s="7" t="s">
        <v>14</v>
      </c>
      <c r="D106" s="52" t="s">
        <v>15</v>
      </c>
      <c r="E106" s="87" t="s">
        <v>120</v>
      </c>
      <c r="F106" s="73"/>
      <c r="G106" s="60">
        <f>SUBTOTAL(9,G107:G107)</f>
        <v>3619</v>
      </c>
      <c r="H106" s="60"/>
    </row>
    <row r="107" spans="1:8" s="14" customFormat="1" ht="56.25">
      <c r="A107" s="102" t="s">
        <v>82</v>
      </c>
      <c r="B107" s="65" t="s">
        <v>18</v>
      </c>
      <c r="C107" s="7" t="s">
        <v>14</v>
      </c>
      <c r="D107" s="52" t="s">
        <v>15</v>
      </c>
      <c r="E107" s="87" t="s">
        <v>120</v>
      </c>
      <c r="F107" s="73" t="s">
        <v>79</v>
      </c>
      <c r="G107" s="61">
        <v>3619</v>
      </c>
      <c r="H107" s="61"/>
    </row>
    <row r="108" spans="1:8" s="14" customFormat="1" ht="37.5">
      <c r="A108" s="102" t="s">
        <v>104</v>
      </c>
      <c r="B108" s="65" t="s">
        <v>18</v>
      </c>
      <c r="C108" s="7" t="s">
        <v>14</v>
      </c>
      <c r="D108" s="52" t="s">
        <v>15</v>
      </c>
      <c r="E108" s="87" t="s">
        <v>113</v>
      </c>
      <c r="F108" s="73"/>
      <c r="G108" s="60">
        <f t="shared" ref="G108:H108" si="60">SUBTOTAL(9,G109)</f>
        <v>469</v>
      </c>
      <c r="H108" s="60">
        <f t="shared" si="60"/>
        <v>469</v>
      </c>
    </row>
    <row r="109" spans="1:8" s="14" customFormat="1" ht="56.25">
      <c r="A109" s="102" t="s">
        <v>82</v>
      </c>
      <c r="B109" s="65" t="s">
        <v>18</v>
      </c>
      <c r="C109" s="7" t="s">
        <v>14</v>
      </c>
      <c r="D109" s="52" t="s">
        <v>15</v>
      </c>
      <c r="E109" s="87" t="s">
        <v>113</v>
      </c>
      <c r="F109" s="73" t="s">
        <v>79</v>
      </c>
      <c r="G109" s="61">
        <v>469</v>
      </c>
      <c r="H109" s="61">
        <v>469</v>
      </c>
    </row>
    <row r="110" spans="1:8" s="14" customFormat="1" ht="37.5">
      <c r="A110" s="103" t="s">
        <v>32</v>
      </c>
      <c r="B110" s="66" t="s">
        <v>18</v>
      </c>
      <c r="C110" s="9" t="s">
        <v>33</v>
      </c>
      <c r="D110" s="53"/>
      <c r="E110" s="9"/>
      <c r="F110" s="74"/>
      <c r="G110" s="62">
        <f t="shared" ref="G110:H110" si="61">SUBTOTAL(9,G111:G131)</f>
        <v>164614</v>
      </c>
      <c r="H110" s="62">
        <f t="shared" si="61"/>
        <v>1921</v>
      </c>
    </row>
    <row r="111" spans="1:8" s="14" customFormat="1">
      <c r="A111" s="102" t="s">
        <v>67</v>
      </c>
      <c r="B111" s="65" t="s">
        <v>18</v>
      </c>
      <c r="C111" s="7" t="s">
        <v>33</v>
      </c>
      <c r="D111" s="52" t="s">
        <v>8</v>
      </c>
      <c r="E111" s="7"/>
      <c r="F111" s="73"/>
      <c r="G111" s="60">
        <f t="shared" ref="G111" si="62">SUBTOTAL(9,G112:G113)</f>
        <v>3235</v>
      </c>
      <c r="H111" s="60"/>
    </row>
    <row r="112" spans="1:8" s="11" customFormat="1" ht="93.75">
      <c r="A112" s="126" t="s">
        <v>162</v>
      </c>
      <c r="B112" s="65" t="s">
        <v>18</v>
      </c>
      <c r="C112" s="7" t="s">
        <v>33</v>
      </c>
      <c r="D112" s="52" t="s">
        <v>8</v>
      </c>
      <c r="E112" s="87" t="s">
        <v>120</v>
      </c>
      <c r="F112" s="73"/>
      <c r="G112" s="60">
        <f t="shared" ref="G112" si="63">SUBTOTAL(9,G113:G113)</f>
        <v>3235</v>
      </c>
      <c r="H112" s="60"/>
    </row>
    <row r="113" spans="1:8" ht="75">
      <c r="A113" s="102" t="s">
        <v>89</v>
      </c>
      <c r="B113" s="65" t="s">
        <v>18</v>
      </c>
      <c r="C113" s="7" t="s">
        <v>33</v>
      </c>
      <c r="D113" s="52" t="s">
        <v>8</v>
      </c>
      <c r="E113" s="87" t="s">
        <v>120</v>
      </c>
      <c r="F113" s="73" t="s">
        <v>88</v>
      </c>
      <c r="G113" s="61">
        <v>3235</v>
      </c>
      <c r="H113" s="61"/>
    </row>
    <row r="114" spans="1:8">
      <c r="A114" s="102" t="s">
        <v>34</v>
      </c>
      <c r="B114" s="65" t="s">
        <v>18</v>
      </c>
      <c r="C114" s="7" t="s">
        <v>33</v>
      </c>
      <c r="D114" s="52" t="s">
        <v>10</v>
      </c>
      <c r="E114" s="7"/>
      <c r="F114" s="73"/>
      <c r="G114" s="60">
        <f t="shared" ref="G114" si="64">SUBTOTAL(9,G115:G119)</f>
        <v>142208</v>
      </c>
      <c r="H114" s="60"/>
    </row>
    <row r="115" spans="1:8" ht="93.75">
      <c r="A115" s="126" t="s">
        <v>162</v>
      </c>
      <c r="B115" s="65" t="s">
        <v>18</v>
      </c>
      <c r="C115" s="7" t="s">
        <v>33</v>
      </c>
      <c r="D115" s="52" t="s">
        <v>10</v>
      </c>
      <c r="E115" s="87" t="s">
        <v>120</v>
      </c>
      <c r="F115" s="73"/>
      <c r="G115" s="60">
        <f t="shared" ref="G115" si="65">SUBTOTAL(9,G116:G117)</f>
        <v>141349</v>
      </c>
      <c r="H115" s="60"/>
    </row>
    <row r="116" spans="1:8" ht="56.25">
      <c r="A116" s="102" t="s">
        <v>82</v>
      </c>
      <c r="B116" s="65" t="s">
        <v>18</v>
      </c>
      <c r="C116" s="7" t="s">
        <v>33</v>
      </c>
      <c r="D116" s="52" t="s">
        <v>10</v>
      </c>
      <c r="E116" s="87" t="s">
        <v>120</v>
      </c>
      <c r="F116" s="73" t="s">
        <v>79</v>
      </c>
      <c r="G116" s="61">
        <v>3415</v>
      </c>
      <c r="H116" s="61"/>
    </row>
    <row r="117" spans="1:8">
      <c r="A117" s="102" t="s">
        <v>99</v>
      </c>
      <c r="B117" s="65" t="s">
        <v>18</v>
      </c>
      <c r="C117" s="7" t="s">
        <v>33</v>
      </c>
      <c r="D117" s="52" t="s">
        <v>10</v>
      </c>
      <c r="E117" s="87" t="s">
        <v>120</v>
      </c>
      <c r="F117" s="73" t="s">
        <v>19</v>
      </c>
      <c r="G117" s="61">
        <v>137934</v>
      </c>
      <c r="H117" s="61"/>
    </row>
    <row r="118" spans="1:8" ht="37.5">
      <c r="A118" s="102" t="s">
        <v>104</v>
      </c>
      <c r="B118" s="65" t="s">
        <v>18</v>
      </c>
      <c r="C118" s="7" t="s">
        <v>33</v>
      </c>
      <c r="D118" s="52" t="s">
        <v>10</v>
      </c>
      <c r="E118" s="87" t="s">
        <v>113</v>
      </c>
      <c r="F118" s="73"/>
      <c r="G118" s="60">
        <f t="shared" ref="G118" si="66">SUBTOTAL(9,G119:G119)</f>
        <v>859</v>
      </c>
      <c r="H118" s="60"/>
    </row>
    <row r="119" spans="1:8">
      <c r="A119" s="102" t="s">
        <v>99</v>
      </c>
      <c r="B119" s="65" t="s">
        <v>18</v>
      </c>
      <c r="C119" s="7" t="s">
        <v>33</v>
      </c>
      <c r="D119" s="52" t="s">
        <v>10</v>
      </c>
      <c r="E119" s="87" t="s">
        <v>113</v>
      </c>
      <c r="F119" s="73" t="s">
        <v>19</v>
      </c>
      <c r="G119" s="61">
        <v>859</v>
      </c>
      <c r="H119" s="61"/>
    </row>
    <row r="120" spans="1:8" ht="37.5">
      <c r="A120" s="102" t="s">
        <v>35</v>
      </c>
      <c r="B120" s="65" t="s">
        <v>18</v>
      </c>
      <c r="C120" s="7" t="s">
        <v>33</v>
      </c>
      <c r="D120" s="52" t="s">
        <v>33</v>
      </c>
      <c r="E120" s="7"/>
      <c r="F120" s="73"/>
      <c r="G120" s="60">
        <f t="shared" ref="G120:H120" si="67">SUBTOTAL(9,G121:G131)</f>
        <v>19171</v>
      </c>
      <c r="H120" s="60">
        <f t="shared" si="67"/>
        <v>1921</v>
      </c>
    </row>
    <row r="121" spans="1:8" ht="75">
      <c r="A121" s="126" t="s">
        <v>177</v>
      </c>
      <c r="B121" s="65" t="s">
        <v>18</v>
      </c>
      <c r="C121" s="7" t="s">
        <v>33</v>
      </c>
      <c r="D121" s="52" t="s">
        <v>33</v>
      </c>
      <c r="E121" s="87" t="s">
        <v>156</v>
      </c>
      <c r="F121" s="73"/>
      <c r="G121" s="60">
        <f t="shared" ref="G121" si="68">SUBTOTAL(9,G122:G123)</f>
        <v>2</v>
      </c>
      <c r="H121" s="60"/>
    </row>
    <row r="122" spans="1:8" ht="56.25">
      <c r="A122" s="102" t="s">
        <v>82</v>
      </c>
      <c r="B122" s="65" t="s">
        <v>18</v>
      </c>
      <c r="C122" s="7" t="s">
        <v>33</v>
      </c>
      <c r="D122" s="52" t="s">
        <v>33</v>
      </c>
      <c r="E122" s="87" t="s">
        <v>156</v>
      </c>
      <c r="F122" s="73" t="s">
        <v>79</v>
      </c>
      <c r="G122" s="61">
        <v>2</v>
      </c>
      <c r="H122" s="61"/>
    </row>
    <row r="123" spans="1:8" ht="93.75">
      <c r="A123" s="126" t="s">
        <v>162</v>
      </c>
      <c r="B123" s="65" t="s">
        <v>18</v>
      </c>
      <c r="C123" s="7" t="s">
        <v>33</v>
      </c>
      <c r="D123" s="52" t="s">
        <v>33</v>
      </c>
      <c r="E123" s="87" t="s">
        <v>120</v>
      </c>
      <c r="F123" s="73"/>
      <c r="G123" s="60">
        <f t="shared" ref="G123" si="69">SUBTOTAL(9,G124:G126)</f>
        <v>15947</v>
      </c>
      <c r="H123" s="60"/>
    </row>
    <row r="124" spans="1:8" ht="37.5">
      <c r="A124" s="102" t="s">
        <v>87</v>
      </c>
      <c r="B124" s="65" t="s">
        <v>18</v>
      </c>
      <c r="C124" s="7" t="s">
        <v>33</v>
      </c>
      <c r="D124" s="52" t="s">
        <v>33</v>
      </c>
      <c r="E124" s="87" t="s">
        <v>120</v>
      </c>
      <c r="F124" s="73" t="s">
        <v>86</v>
      </c>
      <c r="G124" s="61">
        <v>12964</v>
      </c>
      <c r="H124" s="61"/>
    </row>
    <row r="125" spans="1:8" ht="56.25">
      <c r="A125" s="102" t="s">
        <v>82</v>
      </c>
      <c r="B125" s="65" t="s">
        <v>18</v>
      </c>
      <c r="C125" s="7" t="s">
        <v>33</v>
      </c>
      <c r="D125" s="52" t="s">
        <v>33</v>
      </c>
      <c r="E125" s="87" t="s">
        <v>120</v>
      </c>
      <c r="F125" s="73" t="s">
        <v>79</v>
      </c>
      <c r="G125" s="61">
        <v>2317</v>
      </c>
      <c r="H125" s="61"/>
    </row>
    <row r="126" spans="1:8">
      <c r="A126" s="102" t="s">
        <v>83</v>
      </c>
      <c r="B126" s="65" t="s">
        <v>18</v>
      </c>
      <c r="C126" s="7" t="s">
        <v>33</v>
      </c>
      <c r="D126" s="52" t="s">
        <v>33</v>
      </c>
      <c r="E126" s="87" t="s">
        <v>120</v>
      </c>
      <c r="F126" s="73" t="s">
        <v>80</v>
      </c>
      <c r="G126" s="61">
        <v>666</v>
      </c>
      <c r="H126" s="61"/>
    </row>
    <row r="127" spans="1:8" ht="75">
      <c r="A127" s="136" t="s">
        <v>178</v>
      </c>
      <c r="B127" s="65" t="s">
        <v>18</v>
      </c>
      <c r="C127" s="7" t="s">
        <v>33</v>
      </c>
      <c r="D127" s="52" t="s">
        <v>33</v>
      </c>
      <c r="E127" s="7" t="s">
        <v>137</v>
      </c>
      <c r="F127" s="73"/>
      <c r="G127" s="60">
        <f t="shared" ref="G127" si="70">SUBTOTAL(9,G128)</f>
        <v>1301</v>
      </c>
      <c r="H127" s="60"/>
    </row>
    <row r="128" spans="1:8">
      <c r="A128" s="44" t="s">
        <v>99</v>
      </c>
      <c r="B128" s="65" t="s">
        <v>18</v>
      </c>
      <c r="C128" s="7" t="s">
        <v>33</v>
      </c>
      <c r="D128" s="52" t="s">
        <v>33</v>
      </c>
      <c r="E128" s="7" t="s">
        <v>137</v>
      </c>
      <c r="F128" s="73" t="s">
        <v>19</v>
      </c>
      <c r="G128" s="61">
        <v>1301</v>
      </c>
      <c r="H128" s="61"/>
    </row>
    <row r="129" spans="1:8" ht="37.5">
      <c r="A129" s="102" t="s">
        <v>104</v>
      </c>
      <c r="B129" s="65" t="s">
        <v>18</v>
      </c>
      <c r="C129" s="7" t="s">
        <v>33</v>
      </c>
      <c r="D129" s="52" t="s">
        <v>33</v>
      </c>
      <c r="E129" s="87" t="s">
        <v>113</v>
      </c>
      <c r="F129" s="73"/>
      <c r="G129" s="60">
        <f t="shared" ref="G129:H129" si="71">SUBTOTAL(9,G130:G131)</f>
        <v>1921</v>
      </c>
      <c r="H129" s="60">
        <f t="shared" si="71"/>
        <v>1921</v>
      </c>
    </row>
    <row r="130" spans="1:8" ht="37.5">
      <c r="A130" s="102" t="s">
        <v>87</v>
      </c>
      <c r="B130" s="65" t="s">
        <v>18</v>
      </c>
      <c r="C130" s="7" t="s">
        <v>33</v>
      </c>
      <c r="D130" s="52" t="s">
        <v>33</v>
      </c>
      <c r="E130" s="87" t="s">
        <v>113</v>
      </c>
      <c r="F130" s="73" t="s">
        <v>86</v>
      </c>
      <c r="G130" s="61">
        <v>28</v>
      </c>
      <c r="H130" s="61">
        <v>28</v>
      </c>
    </row>
    <row r="131" spans="1:8" ht="56.25">
      <c r="A131" s="102" t="s">
        <v>82</v>
      </c>
      <c r="B131" s="65" t="s">
        <v>18</v>
      </c>
      <c r="C131" s="7" t="s">
        <v>33</v>
      </c>
      <c r="D131" s="52" t="s">
        <v>33</v>
      </c>
      <c r="E131" s="87" t="s">
        <v>113</v>
      </c>
      <c r="F131" s="73" t="s">
        <v>79</v>
      </c>
      <c r="G131" s="61">
        <v>1893</v>
      </c>
      <c r="H131" s="61">
        <v>1893</v>
      </c>
    </row>
    <row r="132" spans="1:8" ht="37.5">
      <c r="A132" s="103" t="s">
        <v>37</v>
      </c>
      <c r="B132" s="66" t="s">
        <v>18</v>
      </c>
      <c r="C132" s="9" t="s">
        <v>36</v>
      </c>
      <c r="D132" s="53"/>
      <c r="E132" s="9"/>
      <c r="F132" s="74"/>
      <c r="G132" s="62">
        <f t="shared" ref="G132" si="72">SUBTOTAL(9,G133:G138)</f>
        <v>2134</v>
      </c>
      <c r="H132" s="62"/>
    </row>
    <row r="133" spans="1:8" ht="37.5">
      <c r="A133" s="102" t="s">
        <v>38</v>
      </c>
      <c r="B133" s="65" t="s">
        <v>18</v>
      </c>
      <c r="C133" s="7" t="s">
        <v>36</v>
      </c>
      <c r="D133" s="52" t="s">
        <v>33</v>
      </c>
      <c r="E133" s="7"/>
      <c r="F133" s="73"/>
      <c r="G133" s="60">
        <f t="shared" ref="G133" si="73">SUBTOTAL(9,G134:G138)</f>
        <v>2134</v>
      </c>
      <c r="H133" s="60"/>
    </row>
    <row r="134" spans="1:8" ht="75">
      <c r="A134" s="126" t="s">
        <v>172</v>
      </c>
      <c r="B134" s="65" t="s">
        <v>18</v>
      </c>
      <c r="C134" s="7" t="s">
        <v>36</v>
      </c>
      <c r="D134" s="52" t="s">
        <v>33</v>
      </c>
      <c r="E134" s="87" t="s">
        <v>123</v>
      </c>
      <c r="F134" s="73"/>
      <c r="G134" s="60">
        <f t="shared" ref="G134" si="74">SUBTOTAL(9,G135:G136)</f>
        <v>523</v>
      </c>
      <c r="H134" s="60"/>
    </row>
    <row r="135" spans="1:8" ht="56.25">
      <c r="A135" s="102" t="s">
        <v>82</v>
      </c>
      <c r="B135" s="65" t="s">
        <v>18</v>
      </c>
      <c r="C135" s="7" t="s">
        <v>36</v>
      </c>
      <c r="D135" s="52" t="s">
        <v>33</v>
      </c>
      <c r="E135" s="87" t="s">
        <v>123</v>
      </c>
      <c r="F135" s="73" t="s">
        <v>79</v>
      </c>
      <c r="G135" s="61">
        <v>486</v>
      </c>
      <c r="H135" s="61"/>
    </row>
    <row r="136" spans="1:8">
      <c r="A136" s="102" t="s">
        <v>99</v>
      </c>
      <c r="B136" s="65" t="s">
        <v>18</v>
      </c>
      <c r="C136" s="7" t="s">
        <v>36</v>
      </c>
      <c r="D136" s="52" t="s">
        <v>33</v>
      </c>
      <c r="E136" s="87" t="s">
        <v>123</v>
      </c>
      <c r="F136" s="73" t="s">
        <v>19</v>
      </c>
      <c r="G136" s="61">
        <v>37</v>
      </c>
      <c r="H136" s="61"/>
    </row>
    <row r="137" spans="1:8" ht="93.75">
      <c r="A137" s="126" t="s">
        <v>162</v>
      </c>
      <c r="B137" s="65" t="s">
        <v>18</v>
      </c>
      <c r="C137" s="7" t="s">
        <v>36</v>
      </c>
      <c r="D137" s="52" t="s">
        <v>33</v>
      </c>
      <c r="E137" s="87" t="s">
        <v>120</v>
      </c>
      <c r="F137" s="73"/>
      <c r="G137" s="60">
        <f t="shared" ref="G137" si="75">SUBTOTAL(9,G138:G140)</f>
        <v>1611</v>
      </c>
      <c r="H137" s="60"/>
    </row>
    <row r="138" spans="1:8">
      <c r="A138" s="102" t="s">
        <v>99</v>
      </c>
      <c r="B138" s="65" t="s">
        <v>18</v>
      </c>
      <c r="C138" s="7" t="s">
        <v>36</v>
      </c>
      <c r="D138" s="52" t="s">
        <v>33</v>
      </c>
      <c r="E138" s="87" t="s">
        <v>120</v>
      </c>
      <c r="F138" s="73" t="s">
        <v>19</v>
      </c>
      <c r="G138" s="61">
        <v>1611</v>
      </c>
      <c r="H138" s="61"/>
    </row>
    <row r="139" spans="1:8" ht="37.5">
      <c r="A139" s="103" t="s">
        <v>39</v>
      </c>
      <c r="B139" s="66" t="s">
        <v>18</v>
      </c>
      <c r="C139" s="9" t="s">
        <v>22</v>
      </c>
      <c r="D139" s="53"/>
      <c r="E139" s="9"/>
      <c r="F139" s="74"/>
      <c r="G139" s="62">
        <f t="shared" ref="G139:H139" si="76">SUBTOTAL(9,G140:G145)</f>
        <v>17441</v>
      </c>
      <c r="H139" s="62">
        <f t="shared" si="76"/>
        <v>2426</v>
      </c>
    </row>
    <row r="140" spans="1:8">
      <c r="A140" s="44" t="s">
        <v>40</v>
      </c>
      <c r="B140" s="65" t="s">
        <v>18</v>
      </c>
      <c r="C140" s="7" t="s">
        <v>22</v>
      </c>
      <c r="D140" s="52" t="s">
        <v>8</v>
      </c>
      <c r="E140" s="7"/>
      <c r="F140" s="73"/>
      <c r="G140" s="60">
        <f t="shared" ref="G140" si="77">SUBTOTAL(9,G141:G142)</f>
        <v>15015</v>
      </c>
      <c r="H140" s="60"/>
    </row>
    <row r="141" spans="1:8" ht="112.5">
      <c r="A141" s="129" t="s">
        <v>138</v>
      </c>
      <c r="B141" s="65" t="s">
        <v>18</v>
      </c>
      <c r="C141" s="7" t="s">
        <v>22</v>
      </c>
      <c r="D141" s="52" t="s">
        <v>8</v>
      </c>
      <c r="E141" s="7" t="s">
        <v>114</v>
      </c>
      <c r="F141" s="73"/>
      <c r="G141" s="60">
        <f t="shared" ref="G141" si="78">SUBTOTAL(9,G142)</f>
        <v>15015</v>
      </c>
      <c r="H141" s="60"/>
    </row>
    <row r="142" spans="1:8" ht="75">
      <c r="A142" s="44" t="s">
        <v>91</v>
      </c>
      <c r="B142" s="65" t="s">
        <v>18</v>
      </c>
      <c r="C142" s="7" t="s">
        <v>22</v>
      </c>
      <c r="D142" s="52" t="s">
        <v>8</v>
      </c>
      <c r="E142" s="7" t="s">
        <v>114</v>
      </c>
      <c r="F142" s="73" t="s">
        <v>90</v>
      </c>
      <c r="G142" s="61">
        <v>15015</v>
      </c>
      <c r="H142" s="61"/>
    </row>
    <row r="143" spans="1:8" ht="37.5">
      <c r="A143" s="102" t="s">
        <v>42</v>
      </c>
      <c r="B143" s="65" t="s">
        <v>18</v>
      </c>
      <c r="C143" s="7" t="s">
        <v>22</v>
      </c>
      <c r="D143" s="52" t="s">
        <v>22</v>
      </c>
      <c r="E143" s="7"/>
      <c r="F143" s="73"/>
      <c r="G143" s="60">
        <f t="shared" ref="G143:H143" si="79">SUBTOTAL(9,G144:G145)</f>
        <v>2426</v>
      </c>
      <c r="H143" s="60">
        <f t="shared" si="79"/>
        <v>2426</v>
      </c>
    </row>
    <row r="144" spans="1:8" ht="112.5">
      <c r="A144" s="107" t="s">
        <v>139</v>
      </c>
      <c r="B144" s="65" t="s">
        <v>18</v>
      </c>
      <c r="C144" s="7" t="s">
        <v>22</v>
      </c>
      <c r="D144" s="52" t="s">
        <v>22</v>
      </c>
      <c r="E144" s="7" t="s">
        <v>125</v>
      </c>
      <c r="F144" s="73"/>
      <c r="G144" s="60">
        <f t="shared" ref="G144:H144" si="80">SUBTOTAL(9,G145)</f>
        <v>2426</v>
      </c>
      <c r="H144" s="60">
        <f t="shared" si="80"/>
        <v>2426</v>
      </c>
    </row>
    <row r="145" spans="1:8" ht="56.25">
      <c r="A145" s="102" t="s">
        <v>82</v>
      </c>
      <c r="B145" s="65" t="s">
        <v>18</v>
      </c>
      <c r="C145" s="7" t="s">
        <v>22</v>
      </c>
      <c r="D145" s="52" t="s">
        <v>22</v>
      </c>
      <c r="E145" s="7" t="s">
        <v>125</v>
      </c>
      <c r="F145" s="73" t="s">
        <v>79</v>
      </c>
      <c r="G145" s="61">
        <v>2426</v>
      </c>
      <c r="H145" s="61">
        <v>2426</v>
      </c>
    </row>
    <row r="146" spans="1:8" ht="37.5">
      <c r="A146" s="104" t="s">
        <v>45</v>
      </c>
      <c r="B146" s="66" t="s">
        <v>18</v>
      </c>
      <c r="C146" s="9" t="s">
        <v>44</v>
      </c>
      <c r="D146" s="53"/>
      <c r="E146" s="9"/>
      <c r="F146" s="74"/>
      <c r="G146" s="62">
        <f t="shared" ref="G146:H146" si="81">SUBTOTAL(9,G147:G172)</f>
        <v>15363</v>
      </c>
      <c r="H146" s="62">
        <f t="shared" si="81"/>
        <v>7045</v>
      </c>
    </row>
    <row r="147" spans="1:8">
      <c r="A147" s="105" t="s">
        <v>46</v>
      </c>
      <c r="B147" s="65" t="s">
        <v>18</v>
      </c>
      <c r="C147" s="7" t="s">
        <v>44</v>
      </c>
      <c r="D147" s="52" t="s">
        <v>10</v>
      </c>
      <c r="E147" s="7"/>
      <c r="F147" s="73"/>
      <c r="G147" s="60">
        <f t="shared" ref="G147:H147" si="82">SUBTOTAL(9,G148:G161)</f>
        <v>6209</v>
      </c>
      <c r="H147" s="60">
        <f t="shared" si="82"/>
        <v>83</v>
      </c>
    </row>
    <row r="148" spans="1:8" ht="112.5">
      <c r="A148" s="107" t="s">
        <v>139</v>
      </c>
      <c r="B148" s="65" t="s">
        <v>18</v>
      </c>
      <c r="C148" s="7" t="s">
        <v>44</v>
      </c>
      <c r="D148" s="52" t="s">
        <v>10</v>
      </c>
      <c r="E148" s="87" t="s">
        <v>125</v>
      </c>
      <c r="F148" s="73"/>
      <c r="G148" s="60">
        <f t="shared" ref="G148" si="83">SUBTOTAL(9,G149:G153)</f>
        <v>5676</v>
      </c>
      <c r="H148" s="60">
        <f t="shared" ref="H148" si="84">SUBTOTAL(9,H149:H152)</f>
        <v>44</v>
      </c>
    </row>
    <row r="149" spans="1:8" s="11" customFormat="1" ht="56.25">
      <c r="A149" s="102" t="s">
        <v>82</v>
      </c>
      <c r="B149" s="65" t="s">
        <v>18</v>
      </c>
      <c r="C149" s="7" t="s">
        <v>44</v>
      </c>
      <c r="D149" s="52" t="s">
        <v>10</v>
      </c>
      <c r="E149" s="87" t="s">
        <v>125</v>
      </c>
      <c r="F149" s="73" t="s">
        <v>79</v>
      </c>
      <c r="G149" s="61">
        <v>627</v>
      </c>
      <c r="H149" s="61"/>
    </row>
    <row r="150" spans="1:8" s="11" customFormat="1" ht="37.5">
      <c r="A150" s="102" t="s">
        <v>85</v>
      </c>
      <c r="B150" s="122" t="s">
        <v>18</v>
      </c>
      <c r="C150" s="123" t="s">
        <v>44</v>
      </c>
      <c r="D150" s="108" t="s">
        <v>10</v>
      </c>
      <c r="E150" s="124" t="s">
        <v>125</v>
      </c>
      <c r="F150" s="125" t="s">
        <v>84</v>
      </c>
      <c r="G150" s="61">
        <v>4193</v>
      </c>
      <c r="H150" s="61"/>
    </row>
    <row r="151" spans="1:8" s="11" customFormat="1" ht="56.25">
      <c r="A151" s="102" t="s">
        <v>102</v>
      </c>
      <c r="B151" s="122" t="s">
        <v>18</v>
      </c>
      <c r="C151" s="123" t="s">
        <v>44</v>
      </c>
      <c r="D151" s="108" t="s">
        <v>10</v>
      </c>
      <c r="E151" s="124" t="s">
        <v>125</v>
      </c>
      <c r="F151" s="125" t="s">
        <v>103</v>
      </c>
      <c r="G151" s="61">
        <v>106</v>
      </c>
      <c r="H151" s="61">
        <v>44</v>
      </c>
    </row>
    <row r="152" spans="1:8" s="11" customFormat="1" ht="37.5">
      <c r="A152" s="137" t="s">
        <v>182</v>
      </c>
      <c r="B152" s="122" t="s">
        <v>18</v>
      </c>
      <c r="C152" s="123" t="s">
        <v>44</v>
      </c>
      <c r="D152" s="108" t="s">
        <v>10</v>
      </c>
      <c r="E152" s="124" t="s">
        <v>125</v>
      </c>
      <c r="F152" s="125" t="s">
        <v>183</v>
      </c>
      <c r="G152" s="61">
        <v>630</v>
      </c>
      <c r="H152" s="61"/>
    </row>
    <row r="153" spans="1:8" s="11" customFormat="1">
      <c r="A153" s="137" t="s">
        <v>185</v>
      </c>
      <c r="B153" s="122" t="s">
        <v>18</v>
      </c>
      <c r="C153" s="123" t="s">
        <v>44</v>
      </c>
      <c r="D153" s="108" t="s">
        <v>10</v>
      </c>
      <c r="E153" s="124" t="s">
        <v>125</v>
      </c>
      <c r="F153" s="125" t="s">
        <v>132</v>
      </c>
      <c r="G153" s="61">
        <v>120</v>
      </c>
      <c r="H153" s="61"/>
    </row>
    <row r="154" spans="1:8" s="11" customFormat="1" ht="131.25">
      <c r="A154" s="120" t="s">
        <v>158</v>
      </c>
      <c r="B154" s="65" t="s">
        <v>18</v>
      </c>
      <c r="C154" s="7" t="s">
        <v>44</v>
      </c>
      <c r="D154" s="52" t="s">
        <v>10</v>
      </c>
      <c r="E154" s="87" t="s">
        <v>121</v>
      </c>
      <c r="F154" s="73"/>
      <c r="G154" s="60">
        <f t="shared" ref="G154:H154" si="85">SUBTOTAL(9,G155)</f>
        <v>40</v>
      </c>
      <c r="H154" s="60">
        <f t="shared" si="85"/>
        <v>39</v>
      </c>
    </row>
    <row r="155" spans="1:8" s="11" customFormat="1" ht="75">
      <c r="A155" s="102" t="s">
        <v>89</v>
      </c>
      <c r="B155" s="65" t="s">
        <v>18</v>
      </c>
      <c r="C155" s="7" t="s">
        <v>44</v>
      </c>
      <c r="D155" s="52" t="s">
        <v>10</v>
      </c>
      <c r="E155" s="87" t="s">
        <v>121</v>
      </c>
      <c r="F155" s="73" t="s">
        <v>88</v>
      </c>
      <c r="G155" s="61">
        <v>40</v>
      </c>
      <c r="H155" s="61">
        <v>39</v>
      </c>
    </row>
    <row r="156" spans="1:8" s="11" customFormat="1" ht="93.75">
      <c r="A156" s="130" t="s">
        <v>157</v>
      </c>
      <c r="B156" s="65" t="s">
        <v>18</v>
      </c>
      <c r="C156" s="7" t="s">
        <v>44</v>
      </c>
      <c r="D156" s="52" t="s">
        <v>10</v>
      </c>
      <c r="E156" s="87" t="s">
        <v>133</v>
      </c>
      <c r="F156" s="73"/>
      <c r="G156" s="60">
        <f t="shared" ref="G156" si="86">SUBTOTAL(9,G157)</f>
        <v>337</v>
      </c>
      <c r="H156" s="60"/>
    </row>
    <row r="157" spans="1:8" s="11" customFormat="1" ht="56.25">
      <c r="A157" s="102" t="s">
        <v>102</v>
      </c>
      <c r="B157" s="65" t="s">
        <v>18</v>
      </c>
      <c r="C157" s="7" t="s">
        <v>44</v>
      </c>
      <c r="D157" s="52" t="s">
        <v>10</v>
      </c>
      <c r="E157" s="87" t="s">
        <v>133</v>
      </c>
      <c r="F157" s="73" t="s">
        <v>103</v>
      </c>
      <c r="G157" s="61">
        <v>337</v>
      </c>
      <c r="H157" s="61"/>
    </row>
    <row r="158" spans="1:8" s="11" customFormat="1" ht="93.75">
      <c r="A158" s="126" t="s">
        <v>173</v>
      </c>
      <c r="B158" s="65" t="s">
        <v>18</v>
      </c>
      <c r="C158" s="7" t="s">
        <v>44</v>
      </c>
      <c r="D158" s="52" t="s">
        <v>10</v>
      </c>
      <c r="E158" s="87" t="s">
        <v>115</v>
      </c>
      <c r="F158" s="73"/>
      <c r="G158" s="60">
        <f t="shared" ref="G158" si="87">SUBTOTAL(9,G159:G159)</f>
        <v>156</v>
      </c>
      <c r="H158" s="60"/>
    </row>
    <row r="159" spans="1:8" s="11" customFormat="1" ht="56.25">
      <c r="A159" s="102" t="s">
        <v>102</v>
      </c>
      <c r="B159" s="65" t="s">
        <v>18</v>
      </c>
      <c r="C159" s="7" t="s">
        <v>44</v>
      </c>
      <c r="D159" s="52" t="s">
        <v>10</v>
      </c>
      <c r="E159" s="87" t="s">
        <v>115</v>
      </c>
      <c r="F159" s="73" t="s">
        <v>103</v>
      </c>
      <c r="G159" s="61">
        <v>156</v>
      </c>
      <c r="H159" s="61"/>
    </row>
    <row r="160" spans="1:8" s="11" customFormat="1" ht="37.5" hidden="1">
      <c r="A160" s="102" t="s">
        <v>104</v>
      </c>
      <c r="B160" s="65" t="s">
        <v>18</v>
      </c>
      <c r="C160" s="7" t="s">
        <v>44</v>
      </c>
      <c r="D160" s="52" t="s">
        <v>10</v>
      </c>
      <c r="E160" s="87" t="s">
        <v>113</v>
      </c>
      <c r="F160" s="73"/>
      <c r="G160" s="60">
        <f t="shared" ref="G160:H160" si="88">SUBTOTAL(9,G161)</f>
        <v>0</v>
      </c>
      <c r="H160" s="60">
        <f t="shared" si="88"/>
        <v>0</v>
      </c>
    </row>
    <row r="161" spans="1:8" s="11" customFormat="1" ht="56.25" hidden="1">
      <c r="A161" s="102" t="s">
        <v>102</v>
      </c>
      <c r="B161" s="65" t="s">
        <v>18</v>
      </c>
      <c r="C161" s="7" t="s">
        <v>44</v>
      </c>
      <c r="D161" s="52" t="s">
        <v>10</v>
      </c>
      <c r="E161" s="87" t="s">
        <v>113</v>
      </c>
      <c r="F161" s="73" t="s">
        <v>103</v>
      </c>
      <c r="G161" s="61"/>
      <c r="H161" s="61"/>
    </row>
    <row r="162" spans="1:8" s="11" customFormat="1">
      <c r="A162" s="102" t="s">
        <v>48</v>
      </c>
      <c r="B162" s="65" t="s">
        <v>18</v>
      </c>
      <c r="C162" s="7" t="s">
        <v>44</v>
      </c>
      <c r="D162" s="52" t="s">
        <v>14</v>
      </c>
      <c r="E162" s="7"/>
      <c r="F162" s="73"/>
      <c r="G162" s="60">
        <f t="shared" ref="G162:H162" si="89">SUBTOTAL(9,G163:G164)</f>
        <v>3368</v>
      </c>
      <c r="H162" s="60">
        <f t="shared" si="89"/>
        <v>3368</v>
      </c>
    </row>
    <row r="163" spans="1:8" s="11" customFormat="1" ht="37.5">
      <c r="A163" s="102" t="s">
        <v>104</v>
      </c>
      <c r="B163" s="65" t="s">
        <v>18</v>
      </c>
      <c r="C163" s="7" t="s">
        <v>44</v>
      </c>
      <c r="D163" s="52" t="s">
        <v>14</v>
      </c>
      <c r="E163" s="87" t="s">
        <v>113</v>
      </c>
      <c r="F163" s="73"/>
      <c r="G163" s="60">
        <f t="shared" ref="G163:H163" si="90">SUBTOTAL(9,G164)</f>
        <v>3368</v>
      </c>
      <c r="H163" s="60">
        <f t="shared" si="90"/>
        <v>3368</v>
      </c>
    </row>
    <row r="164" spans="1:8" s="11" customFormat="1" ht="56.25">
      <c r="A164" s="102" t="s">
        <v>102</v>
      </c>
      <c r="B164" s="65" t="s">
        <v>18</v>
      </c>
      <c r="C164" s="7" t="s">
        <v>44</v>
      </c>
      <c r="D164" s="52" t="s">
        <v>14</v>
      </c>
      <c r="E164" s="87" t="s">
        <v>113</v>
      </c>
      <c r="F164" s="73" t="s">
        <v>103</v>
      </c>
      <c r="G164" s="61">
        <v>3368</v>
      </c>
      <c r="H164" s="61">
        <v>3368</v>
      </c>
    </row>
    <row r="165" spans="1:8" s="11" customFormat="1" ht="37.5">
      <c r="A165" s="105" t="s">
        <v>54</v>
      </c>
      <c r="B165" s="65" t="s">
        <v>18</v>
      </c>
      <c r="C165" s="7" t="s">
        <v>44</v>
      </c>
      <c r="D165" s="52" t="s">
        <v>36</v>
      </c>
      <c r="E165" s="7"/>
      <c r="F165" s="73"/>
      <c r="G165" s="60">
        <f t="shared" ref="G165:H165" si="91">SUBTOTAL(9,G166:G172)</f>
        <v>5786</v>
      </c>
      <c r="H165" s="60">
        <f t="shared" si="91"/>
        <v>3594</v>
      </c>
    </row>
    <row r="166" spans="1:8" s="11" customFormat="1" ht="112.5">
      <c r="A166" s="107" t="s">
        <v>139</v>
      </c>
      <c r="B166" s="65" t="s">
        <v>18</v>
      </c>
      <c r="C166" s="7" t="s">
        <v>44</v>
      </c>
      <c r="D166" s="52" t="s">
        <v>36</v>
      </c>
      <c r="E166" s="87" t="s">
        <v>125</v>
      </c>
      <c r="F166" s="73"/>
      <c r="G166" s="60">
        <f t="shared" ref="G166" si="92">SUBTOTAL(9,G167:G167)</f>
        <v>2181</v>
      </c>
      <c r="H166" s="60"/>
    </row>
    <row r="167" spans="1:8" s="11" customFormat="1" ht="37.5">
      <c r="A167" s="105" t="s">
        <v>94</v>
      </c>
      <c r="B167" s="65" t="s">
        <v>18</v>
      </c>
      <c r="C167" s="7" t="s">
        <v>44</v>
      </c>
      <c r="D167" s="52" t="s">
        <v>36</v>
      </c>
      <c r="E167" s="87" t="s">
        <v>125</v>
      </c>
      <c r="F167" s="73" t="s">
        <v>86</v>
      </c>
      <c r="G167" s="61">
        <v>2181</v>
      </c>
      <c r="H167" s="61"/>
    </row>
    <row r="168" spans="1:8" s="11" customFormat="1" ht="75">
      <c r="A168" s="126" t="s">
        <v>177</v>
      </c>
      <c r="B168" s="65" t="s">
        <v>18</v>
      </c>
      <c r="C168" s="7" t="s">
        <v>44</v>
      </c>
      <c r="D168" s="52" t="s">
        <v>36</v>
      </c>
      <c r="E168" s="87" t="s">
        <v>156</v>
      </c>
      <c r="F168" s="73"/>
      <c r="G168" s="60">
        <f t="shared" ref="G168" si="93">SUBTOTAL(9,G169:G169)</f>
        <v>11</v>
      </c>
      <c r="H168" s="60"/>
    </row>
    <row r="169" spans="1:8" s="11" customFormat="1" ht="56.25">
      <c r="A169" s="102" t="s">
        <v>82</v>
      </c>
      <c r="B169" s="65" t="s">
        <v>18</v>
      </c>
      <c r="C169" s="7" t="s">
        <v>44</v>
      </c>
      <c r="D169" s="52" t="s">
        <v>36</v>
      </c>
      <c r="E169" s="87" t="s">
        <v>156</v>
      </c>
      <c r="F169" s="73" t="s">
        <v>79</v>
      </c>
      <c r="G169" s="61">
        <v>11</v>
      </c>
      <c r="H169" s="61"/>
    </row>
    <row r="170" spans="1:8" s="11" customFormat="1" ht="37.5">
      <c r="A170" s="102" t="s">
        <v>104</v>
      </c>
      <c r="B170" s="65" t="s">
        <v>18</v>
      </c>
      <c r="C170" s="7" t="s">
        <v>44</v>
      </c>
      <c r="D170" s="52" t="s">
        <v>36</v>
      </c>
      <c r="E170" s="87" t="s">
        <v>113</v>
      </c>
      <c r="F170" s="73"/>
      <c r="G170" s="60">
        <f t="shared" ref="G170" si="94">SUBTOTAL(9,G171:G173)</f>
        <v>3594</v>
      </c>
      <c r="H170" s="60">
        <f t="shared" ref="H170" si="95">SUBTOTAL(9,H171:H173)</f>
        <v>3594</v>
      </c>
    </row>
    <row r="171" spans="1:8" s="11" customFormat="1" ht="37.5">
      <c r="A171" s="105" t="s">
        <v>94</v>
      </c>
      <c r="B171" s="65" t="s">
        <v>18</v>
      </c>
      <c r="C171" s="7" t="s">
        <v>44</v>
      </c>
      <c r="D171" s="52" t="s">
        <v>36</v>
      </c>
      <c r="E171" s="87" t="s">
        <v>113</v>
      </c>
      <c r="F171" s="73" t="s">
        <v>86</v>
      </c>
      <c r="G171" s="61">
        <v>3161</v>
      </c>
      <c r="H171" s="61">
        <v>3161</v>
      </c>
    </row>
    <row r="172" spans="1:8" s="11" customFormat="1" ht="56.25">
      <c r="A172" s="102" t="s">
        <v>82</v>
      </c>
      <c r="B172" s="65" t="s">
        <v>18</v>
      </c>
      <c r="C172" s="7" t="s">
        <v>44</v>
      </c>
      <c r="D172" s="52" t="s">
        <v>36</v>
      </c>
      <c r="E172" s="87" t="s">
        <v>113</v>
      </c>
      <c r="F172" s="73" t="s">
        <v>79</v>
      </c>
      <c r="G172" s="61">
        <v>433</v>
      </c>
      <c r="H172" s="61">
        <v>433</v>
      </c>
    </row>
    <row r="173" spans="1:8" s="11" customFormat="1" ht="37.5">
      <c r="A173" s="104" t="s">
        <v>165</v>
      </c>
      <c r="B173" s="66" t="s">
        <v>18</v>
      </c>
      <c r="C173" s="9" t="s">
        <v>15</v>
      </c>
      <c r="D173" s="53"/>
      <c r="E173" s="9"/>
      <c r="F173" s="74"/>
      <c r="G173" s="62">
        <f t="shared" ref="G173" si="96">SUBTOTAL(9,G174:G176)</f>
        <v>5093</v>
      </c>
      <c r="H173" s="62"/>
    </row>
    <row r="174" spans="1:8" s="11" customFormat="1">
      <c r="A174" s="102" t="s">
        <v>166</v>
      </c>
      <c r="B174" s="65" t="s">
        <v>18</v>
      </c>
      <c r="C174" s="7" t="s">
        <v>15</v>
      </c>
      <c r="D174" s="52" t="s">
        <v>9</v>
      </c>
      <c r="E174" s="7"/>
      <c r="F174" s="73"/>
      <c r="G174" s="60">
        <f t="shared" ref="G174" si="97">SUBTOTAL(9,G175:G176)</f>
        <v>5093</v>
      </c>
      <c r="H174" s="60"/>
    </row>
    <row r="175" spans="1:8" s="11" customFormat="1" ht="75">
      <c r="A175" s="131" t="s">
        <v>142</v>
      </c>
      <c r="B175" s="65" t="s">
        <v>18</v>
      </c>
      <c r="C175" s="7" t="s">
        <v>15</v>
      </c>
      <c r="D175" s="52" t="s">
        <v>9</v>
      </c>
      <c r="E175" s="87" t="s">
        <v>116</v>
      </c>
      <c r="F175" s="73"/>
      <c r="G175" s="60">
        <f t="shared" ref="G175" si="98">SUBTOTAL(9,G176:G176)</f>
        <v>5093</v>
      </c>
      <c r="H175" s="60"/>
    </row>
    <row r="176" spans="1:8" s="11" customFormat="1">
      <c r="A176" s="106" t="s">
        <v>99</v>
      </c>
      <c r="B176" s="67" t="s">
        <v>18</v>
      </c>
      <c r="C176" s="7" t="s">
        <v>15</v>
      </c>
      <c r="D176" s="52" t="s">
        <v>9</v>
      </c>
      <c r="E176" s="87" t="s">
        <v>116</v>
      </c>
      <c r="F176" s="75" t="s">
        <v>19</v>
      </c>
      <c r="G176" s="63">
        <v>5093</v>
      </c>
      <c r="H176" s="63"/>
    </row>
    <row r="177" spans="1:8" ht="37.5">
      <c r="A177" s="104" t="s">
        <v>24</v>
      </c>
      <c r="B177" s="66" t="s">
        <v>18</v>
      </c>
      <c r="C177" s="9" t="s">
        <v>68</v>
      </c>
      <c r="D177" s="53"/>
      <c r="E177" s="9"/>
      <c r="F177" s="74"/>
      <c r="G177" s="62">
        <f t="shared" ref="G177" si="99">SUBTOTAL(9,G178:G180)</f>
        <v>2424</v>
      </c>
      <c r="H177" s="62"/>
    </row>
    <row r="178" spans="1:8" ht="37.5">
      <c r="A178" s="102" t="s">
        <v>69</v>
      </c>
      <c r="B178" s="65" t="s">
        <v>18</v>
      </c>
      <c r="C178" s="7" t="s">
        <v>68</v>
      </c>
      <c r="D178" s="52" t="s">
        <v>8</v>
      </c>
      <c r="E178" s="7"/>
      <c r="F178" s="73"/>
      <c r="G178" s="60">
        <f t="shared" ref="G178" si="100">SUBTOTAL(9,G179:G180)</f>
        <v>2424</v>
      </c>
      <c r="H178" s="60"/>
    </row>
    <row r="179" spans="1:8" ht="37.5">
      <c r="A179" s="102" t="s">
        <v>104</v>
      </c>
      <c r="B179" s="65" t="s">
        <v>18</v>
      </c>
      <c r="C179" s="7" t="s">
        <v>68</v>
      </c>
      <c r="D179" s="52" t="s">
        <v>8</v>
      </c>
      <c r="E179" s="87" t="s">
        <v>113</v>
      </c>
      <c r="F179" s="73"/>
      <c r="G179" s="60">
        <f t="shared" ref="G179" si="101">SUBTOTAL(9,G180:G180)</f>
        <v>2424</v>
      </c>
      <c r="H179" s="60"/>
    </row>
    <row r="180" spans="1:8">
      <c r="A180" s="106" t="s">
        <v>93</v>
      </c>
      <c r="B180" s="67" t="s">
        <v>18</v>
      </c>
      <c r="C180" s="41" t="s">
        <v>68</v>
      </c>
      <c r="D180" s="54" t="s">
        <v>8</v>
      </c>
      <c r="E180" s="87" t="s">
        <v>113</v>
      </c>
      <c r="F180" s="75" t="s">
        <v>92</v>
      </c>
      <c r="G180" s="63">
        <v>2424</v>
      </c>
      <c r="H180" s="63"/>
    </row>
    <row r="181" spans="1:8" s="5" customFormat="1" ht="37.5">
      <c r="A181" s="47" t="s">
        <v>107</v>
      </c>
      <c r="B181" s="68" t="s">
        <v>5</v>
      </c>
      <c r="C181" s="80"/>
      <c r="D181" s="55"/>
      <c r="E181" s="83"/>
      <c r="F181" s="49"/>
      <c r="G181" s="40">
        <f t="shared" ref="G181" si="102">SUBTOTAL(9,G182:G194)</f>
        <v>7651</v>
      </c>
      <c r="H181" s="40"/>
    </row>
    <row r="182" spans="1:8" s="6" customFormat="1" ht="37.5">
      <c r="A182" s="43" t="s">
        <v>7</v>
      </c>
      <c r="B182" s="69" t="s">
        <v>5</v>
      </c>
      <c r="C182" s="37" t="s">
        <v>8</v>
      </c>
      <c r="D182" s="51"/>
      <c r="E182" s="37"/>
      <c r="F182" s="76"/>
      <c r="G182" s="59">
        <f t="shared" ref="G182" si="103">SUBTOTAL(9,G183:G194)</f>
        <v>7651</v>
      </c>
      <c r="H182" s="59"/>
    </row>
    <row r="183" spans="1:8" s="8" customFormat="1" ht="93.75">
      <c r="A183" s="102" t="s">
        <v>4</v>
      </c>
      <c r="B183" s="65" t="s">
        <v>5</v>
      </c>
      <c r="C183" s="7" t="s">
        <v>8</v>
      </c>
      <c r="D183" s="52" t="s">
        <v>10</v>
      </c>
      <c r="E183" s="7"/>
      <c r="F183" s="73"/>
      <c r="G183" s="60">
        <f t="shared" ref="G183" si="104">SUBTOTAL(9,G184:G188)</f>
        <v>5895</v>
      </c>
      <c r="H183" s="60"/>
    </row>
    <row r="184" spans="1:8" s="8" customFormat="1" ht="75">
      <c r="A184" s="131" t="s">
        <v>175</v>
      </c>
      <c r="B184" s="65" t="s">
        <v>5</v>
      </c>
      <c r="C184" s="7" t="s">
        <v>8</v>
      </c>
      <c r="D184" s="52" t="s">
        <v>10</v>
      </c>
      <c r="E184" s="87" t="s">
        <v>117</v>
      </c>
      <c r="F184" s="73"/>
      <c r="G184" s="60">
        <f t="shared" ref="G184" si="105">SUBTOTAL(9,G185:G186)</f>
        <v>29</v>
      </c>
      <c r="H184" s="60"/>
    </row>
    <row r="185" spans="1:8" s="8" customFormat="1" ht="56.25">
      <c r="A185" s="89" t="s">
        <v>82</v>
      </c>
      <c r="B185" s="67" t="s">
        <v>5</v>
      </c>
      <c r="C185" s="7" t="s">
        <v>8</v>
      </c>
      <c r="D185" s="54" t="s">
        <v>10</v>
      </c>
      <c r="E185" s="87" t="s">
        <v>117</v>
      </c>
      <c r="F185" s="88" t="s">
        <v>79</v>
      </c>
      <c r="G185" s="61">
        <v>29</v>
      </c>
      <c r="H185" s="61"/>
    </row>
    <row r="186" spans="1:8" s="8" customFormat="1" ht="37.5">
      <c r="A186" s="102" t="s">
        <v>104</v>
      </c>
      <c r="B186" s="65" t="s">
        <v>5</v>
      </c>
      <c r="C186" s="7" t="s">
        <v>8</v>
      </c>
      <c r="D186" s="52" t="s">
        <v>10</v>
      </c>
      <c r="E186" s="87" t="s">
        <v>113</v>
      </c>
      <c r="F186" s="73"/>
      <c r="G186" s="60">
        <f t="shared" ref="G186" si="106">SUBTOTAL(9,G187:G188)</f>
        <v>5866</v>
      </c>
      <c r="H186" s="60"/>
    </row>
    <row r="187" spans="1:8" s="8" customFormat="1" ht="56.25">
      <c r="A187" s="102" t="s">
        <v>81</v>
      </c>
      <c r="B187" s="65" t="s">
        <v>5</v>
      </c>
      <c r="C187" s="7" t="s">
        <v>8</v>
      </c>
      <c r="D187" s="52" t="s">
        <v>10</v>
      </c>
      <c r="E187" s="87" t="s">
        <v>113</v>
      </c>
      <c r="F187" s="73" t="s">
        <v>78</v>
      </c>
      <c r="G187" s="61">
        <v>4949</v>
      </c>
      <c r="H187" s="61"/>
    </row>
    <row r="188" spans="1:8" s="8" customFormat="1" ht="56.25">
      <c r="A188" s="102" t="s">
        <v>82</v>
      </c>
      <c r="B188" s="65" t="s">
        <v>5</v>
      </c>
      <c r="C188" s="7" t="s">
        <v>8</v>
      </c>
      <c r="D188" s="52" t="s">
        <v>10</v>
      </c>
      <c r="E188" s="87" t="s">
        <v>113</v>
      </c>
      <c r="F188" s="73" t="s">
        <v>79</v>
      </c>
      <c r="G188" s="61">
        <v>917</v>
      </c>
      <c r="H188" s="61"/>
    </row>
    <row r="189" spans="1:8" s="8" customFormat="1" ht="75">
      <c r="A189" s="44" t="s">
        <v>55</v>
      </c>
      <c r="B189" s="65" t="s">
        <v>5</v>
      </c>
      <c r="C189" s="7" t="s">
        <v>8</v>
      </c>
      <c r="D189" s="52" t="s">
        <v>36</v>
      </c>
      <c r="E189" s="7"/>
      <c r="F189" s="73"/>
      <c r="G189" s="60">
        <f t="shared" ref="G189" si="107">SUBTOTAL(9,G190:G191)</f>
        <v>1671</v>
      </c>
      <c r="H189" s="60"/>
    </row>
    <row r="190" spans="1:8" s="8" customFormat="1" ht="37.5">
      <c r="A190" s="44" t="s">
        <v>104</v>
      </c>
      <c r="B190" s="65" t="s">
        <v>5</v>
      </c>
      <c r="C190" s="7" t="s">
        <v>8</v>
      </c>
      <c r="D190" s="52" t="s">
        <v>36</v>
      </c>
      <c r="E190" s="87" t="s">
        <v>113</v>
      </c>
      <c r="F190" s="73"/>
      <c r="G190" s="60">
        <f t="shared" ref="G190" si="108">SUBTOTAL(9,G191:G191)</f>
        <v>1671</v>
      </c>
      <c r="H190" s="60"/>
    </row>
    <row r="191" spans="1:8" s="8" customFormat="1" ht="56.25">
      <c r="A191" s="44" t="s">
        <v>81</v>
      </c>
      <c r="B191" s="65" t="s">
        <v>5</v>
      </c>
      <c r="C191" s="7" t="s">
        <v>8</v>
      </c>
      <c r="D191" s="52" t="s">
        <v>36</v>
      </c>
      <c r="E191" s="87" t="s">
        <v>113</v>
      </c>
      <c r="F191" s="73" t="s">
        <v>78</v>
      </c>
      <c r="G191" s="61">
        <v>1671</v>
      </c>
      <c r="H191" s="61"/>
    </row>
    <row r="192" spans="1:8" s="8" customFormat="1">
      <c r="A192" s="44" t="s">
        <v>12</v>
      </c>
      <c r="B192" s="65" t="s">
        <v>5</v>
      </c>
      <c r="C192" s="7" t="s">
        <v>8</v>
      </c>
      <c r="D192" s="52" t="s">
        <v>68</v>
      </c>
      <c r="E192" s="7"/>
      <c r="F192" s="73"/>
      <c r="G192" s="60">
        <f t="shared" ref="G192" si="109">SUBTOTAL(9,G193:G194)</f>
        <v>85</v>
      </c>
      <c r="H192" s="60"/>
    </row>
    <row r="193" spans="1:8" s="8" customFormat="1" ht="75">
      <c r="A193" s="131" t="s">
        <v>142</v>
      </c>
      <c r="B193" s="65" t="s">
        <v>5</v>
      </c>
      <c r="C193" s="7" t="s">
        <v>8</v>
      </c>
      <c r="D193" s="52" t="s">
        <v>68</v>
      </c>
      <c r="E193" s="87" t="s">
        <v>116</v>
      </c>
      <c r="F193" s="73"/>
      <c r="G193" s="60">
        <f t="shared" ref="G193" si="110">SUBTOTAL(9,G194:G194)</f>
        <v>85</v>
      </c>
      <c r="H193" s="60"/>
    </row>
    <row r="194" spans="1:8" s="8" customFormat="1" ht="56.25">
      <c r="A194" s="89" t="s">
        <v>82</v>
      </c>
      <c r="B194" s="67" t="s">
        <v>5</v>
      </c>
      <c r="C194" s="7" t="s">
        <v>8</v>
      </c>
      <c r="D194" s="54" t="s">
        <v>68</v>
      </c>
      <c r="E194" s="87" t="s">
        <v>116</v>
      </c>
      <c r="F194" s="88" t="s">
        <v>79</v>
      </c>
      <c r="G194" s="61">
        <v>85</v>
      </c>
      <c r="H194" s="61"/>
    </row>
    <row r="195" spans="1:8" s="8" customFormat="1" ht="56.25">
      <c r="A195" s="47" t="s">
        <v>187</v>
      </c>
      <c r="B195" s="68" t="s">
        <v>188</v>
      </c>
      <c r="C195" s="80"/>
      <c r="D195" s="84"/>
      <c r="E195" s="83"/>
      <c r="F195" s="49"/>
      <c r="G195" s="40">
        <f t="shared" ref="G195" si="111">SUBTOTAL(9,G196:G199)</f>
        <v>170</v>
      </c>
      <c r="H195" s="40"/>
    </row>
    <row r="196" spans="1:8" s="8" customFormat="1" ht="37.5">
      <c r="A196" s="43" t="s">
        <v>7</v>
      </c>
      <c r="B196" s="69" t="s">
        <v>188</v>
      </c>
      <c r="C196" s="37" t="s">
        <v>8</v>
      </c>
      <c r="D196" s="51"/>
      <c r="E196" s="37"/>
      <c r="F196" s="76"/>
      <c r="G196" s="59">
        <f t="shared" ref="G196" si="112">SUBTOTAL(9,G197:G199)</f>
        <v>170</v>
      </c>
      <c r="H196" s="59"/>
    </row>
    <row r="197" spans="1:8" s="8" customFormat="1" ht="75">
      <c r="A197" s="44" t="s">
        <v>55</v>
      </c>
      <c r="B197" s="65" t="s">
        <v>188</v>
      </c>
      <c r="C197" s="7" t="s">
        <v>8</v>
      </c>
      <c r="D197" s="52" t="s">
        <v>36</v>
      </c>
      <c r="E197" s="7"/>
      <c r="F197" s="73"/>
      <c r="G197" s="60">
        <f t="shared" ref="G197" si="113">SUBTOTAL(9,G198:G199)</f>
        <v>170</v>
      </c>
      <c r="H197" s="60"/>
    </row>
    <row r="198" spans="1:8" s="8" customFormat="1" ht="37.5">
      <c r="A198" s="44" t="s">
        <v>104</v>
      </c>
      <c r="B198" s="65" t="s">
        <v>188</v>
      </c>
      <c r="C198" s="7" t="s">
        <v>8</v>
      </c>
      <c r="D198" s="52" t="s">
        <v>36</v>
      </c>
      <c r="E198" s="87" t="s">
        <v>113</v>
      </c>
      <c r="F198" s="73"/>
      <c r="G198" s="60">
        <f t="shared" ref="G198" si="114">SUBTOTAL(9,G199:G199)</f>
        <v>170</v>
      </c>
      <c r="H198" s="60"/>
    </row>
    <row r="199" spans="1:8" s="8" customFormat="1" ht="56.25">
      <c r="A199" s="44" t="s">
        <v>81</v>
      </c>
      <c r="B199" s="65" t="s">
        <v>188</v>
      </c>
      <c r="C199" s="7" t="s">
        <v>8</v>
      </c>
      <c r="D199" s="52" t="s">
        <v>36</v>
      </c>
      <c r="E199" s="87" t="s">
        <v>113</v>
      </c>
      <c r="F199" s="73" t="s">
        <v>78</v>
      </c>
      <c r="G199" s="61">
        <v>170</v>
      </c>
      <c r="H199" s="61"/>
    </row>
    <row r="200" spans="1:8" ht="56.25">
      <c r="A200" s="47" t="s">
        <v>108</v>
      </c>
      <c r="B200" s="68" t="s">
        <v>19</v>
      </c>
      <c r="C200" s="80"/>
      <c r="D200" s="84"/>
      <c r="E200" s="83"/>
      <c r="F200" s="49"/>
      <c r="G200" s="40">
        <f t="shared" ref="G200:H200" si="115">SUBTOTAL(9,G201:G261)</f>
        <v>179734</v>
      </c>
      <c r="H200" s="40">
        <f t="shared" si="115"/>
        <v>22687</v>
      </c>
    </row>
    <row r="201" spans="1:8" ht="37.5">
      <c r="A201" s="103" t="s">
        <v>39</v>
      </c>
      <c r="B201" s="66" t="s">
        <v>19</v>
      </c>
      <c r="C201" s="9" t="s">
        <v>22</v>
      </c>
      <c r="D201" s="53"/>
      <c r="E201" s="9"/>
      <c r="F201" s="74"/>
      <c r="G201" s="62">
        <f t="shared" ref="G201:H201" si="116">SUBTOTAL(9,G202:G226)</f>
        <v>44778</v>
      </c>
      <c r="H201" s="62">
        <f t="shared" si="116"/>
        <v>550</v>
      </c>
    </row>
    <row r="202" spans="1:8">
      <c r="A202" s="102" t="s">
        <v>135</v>
      </c>
      <c r="B202" s="65" t="s">
        <v>19</v>
      </c>
      <c r="C202" s="7" t="s">
        <v>22</v>
      </c>
      <c r="D202" s="52" t="s">
        <v>10</v>
      </c>
      <c r="E202" s="7"/>
      <c r="F202" s="73"/>
      <c r="G202" s="60">
        <f t="shared" ref="G202" si="117">SUBTOTAL(9,G203:G208)</f>
        <v>38539</v>
      </c>
      <c r="H202" s="60"/>
    </row>
    <row r="203" spans="1:8" ht="56.25">
      <c r="A203" s="126" t="s">
        <v>153</v>
      </c>
      <c r="B203" s="65" t="s">
        <v>19</v>
      </c>
      <c r="C203" s="7" t="s">
        <v>22</v>
      </c>
      <c r="D203" s="52" t="s">
        <v>10</v>
      </c>
      <c r="E203" s="87" t="s">
        <v>126</v>
      </c>
      <c r="F203" s="73"/>
      <c r="G203" s="60">
        <f t="shared" ref="G203" si="118">SUBTOTAL(9,G204:G204)</f>
        <v>38356</v>
      </c>
      <c r="H203" s="60"/>
    </row>
    <row r="204" spans="1:8">
      <c r="A204" s="102" t="s">
        <v>99</v>
      </c>
      <c r="B204" s="65" t="s">
        <v>19</v>
      </c>
      <c r="C204" s="7" t="s">
        <v>22</v>
      </c>
      <c r="D204" s="52" t="s">
        <v>10</v>
      </c>
      <c r="E204" s="87" t="s">
        <v>126</v>
      </c>
      <c r="F204" s="73" t="s">
        <v>19</v>
      </c>
      <c r="G204" s="61">
        <v>38356</v>
      </c>
      <c r="H204" s="61"/>
    </row>
    <row r="205" spans="1:8" ht="93.75">
      <c r="A205" s="126" t="s">
        <v>176</v>
      </c>
      <c r="B205" s="65" t="s">
        <v>19</v>
      </c>
      <c r="C205" s="7" t="s">
        <v>22</v>
      </c>
      <c r="D205" s="52" t="s">
        <v>10</v>
      </c>
      <c r="E205" s="87" t="s">
        <v>147</v>
      </c>
      <c r="F205" s="73"/>
      <c r="G205" s="60">
        <f t="shared" ref="G205" si="119">SUBTOTAL(9,G206:G206)</f>
        <v>162</v>
      </c>
      <c r="H205" s="60"/>
    </row>
    <row r="206" spans="1:8">
      <c r="A206" s="102" t="s">
        <v>99</v>
      </c>
      <c r="B206" s="65" t="s">
        <v>19</v>
      </c>
      <c r="C206" s="7" t="s">
        <v>22</v>
      </c>
      <c r="D206" s="52" t="s">
        <v>10</v>
      </c>
      <c r="E206" s="87" t="s">
        <v>147</v>
      </c>
      <c r="F206" s="73" t="s">
        <v>19</v>
      </c>
      <c r="G206" s="61">
        <v>162</v>
      </c>
      <c r="H206" s="61"/>
    </row>
    <row r="207" spans="1:8" ht="75">
      <c r="A207" s="126" t="s">
        <v>177</v>
      </c>
      <c r="B207" s="65" t="s">
        <v>19</v>
      </c>
      <c r="C207" s="7" t="s">
        <v>22</v>
      </c>
      <c r="D207" s="52" t="s">
        <v>10</v>
      </c>
      <c r="E207" s="87" t="s">
        <v>156</v>
      </c>
      <c r="F207" s="73"/>
      <c r="G207" s="60">
        <f t="shared" ref="G207" si="120">SUBTOTAL(9,G208:G208)</f>
        <v>21</v>
      </c>
      <c r="H207" s="60"/>
    </row>
    <row r="208" spans="1:8">
      <c r="A208" s="102" t="s">
        <v>99</v>
      </c>
      <c r="B208" s="65" t="s">
        <v>19</v>
      </c>
      <c r="C208" s="7" t="s">
        <v>22</v>
      </c>
      <c r="D208" s="52" t="s">
        <v>10</v>
      </c>
      <c r="E208" s="87" t="s">
        <v>156</v>
      </c>
      <c r="F208" s="73" t="s">
        <v>19</v>
      </c>
      <c r="G208" s="61">
        <v>21</v>
      </c>
      <c r="H208" s="61"/>
    </row>
    <row r="209" spans="1:8" s="11" customFormat="1" ht="37.5">
      <c r="A209" s="102" t="s">
        <v>42</v>
      </c>
      <c r="B209" s="65" t="s">
        <v>19</v>
      </c>
      <c r="C209" s="7" t="s">
        <v>22</v>
      </c>
      <c r="D209" s="52" t="s">
        <v>22</v>
      </c>
      <c r="E209" s="7"/>
      <c r="F209" s="73"/>
      <c r="G209" s="60">
        <f t="shared" ref="G209:H209" si="121">SUBTOTAL(9,G210:G223)</f>
        <v>6189</v>
      </c>
      <c r="H209" s="60">
        <f t="shared" si="121"/>
        <v>550</v>
      </c>
    </row>
    <row r="210" spans="1:8" ht="93.75">
      <c r="A210" s="119" t="s">
        <v>149</v>
      </c>
      <c r="B210" s="65" t="s">
        <v>19</v>
      </c>
      <c r="C210" s="7" t="s">
        <v>22</v>
      </c>
      <c r="D210" s="52" t="s">
        <v>22</v>
      </c>
      <c r="E210" s="87" t="s">
        <v>119</v>
      </c>
      <c r="F210" s="73"/>
      <c r="G210" s="60">
        <f t="shared" ref="G210" si="122">SUBTOTAL(9,G211:G211)</f>
        <v>50</v>
      </c>
      <c r="H210" s="60"/>
    </row>
    <row r="211" spans="1:8">
      <c r="A211" s="102" t="s">
        <v>99</v>
      </c>
      <c r="B211" s="65" t="s">
        <v>19</v>
      </c>
      <c r="C211" s="7" t="s">
        <v>22</v>
      </c>
      <c r="D211" s="52" t="s">
        <v>22</v>
      </c>
      <c r="E211" s="87" t="s">
        <v>119</v>
      </c>
      <c r="F211" s="73" t="s">
        <v>19</v>
      </c>
      <c r="G211" s="61">
        <v>50</v>
      </c>
      <c r="H211" s="61"/>
    </row>
    <row r="212" spans="1:8" ht="131.25">
      <c r="A212" s="120" t="s">
        <v>158</v>
      </c>
      <c r="B212" s="65" t="s">
        <v>19</v>
      </c>
      <c r="C212" s="7" t="s">
        <v>22</v>
      </c>
      <c r="D212" s="52" t="s">
        <v>22</v>
      </c>
      <c r="E212" s="87" t="s">
        <v>121</v>
      </c>
      <c r="F212" s="73"/>
      <c r="G212" s="60">
        <f t="shared" ref="G212" si="123">SUBTOTAL(9,G213)</f>
        <v>15</v>
      </c>
      <c r="H212" s="60"/>
    </row>
    <row r="213" spans="1:8">
      <c r="A213" s="102" t="s">
        <v>99</v>
      </c>
      <c r="B213" s="65" t="s">
        <v>19</v>
      </c>
      <c r="C213" s="7" t="s">
        <v>22</v>
      </c>
      <c r="D213" s="52" t="s">
        <v>22</v>
      </c>
      <c r="E213" s="87" t="s">
        <v>121</v>
      </c>
      <c r="F213" s="73" t="s">
        <v>19</v>
      </c>
      <c r="G213" s="61">
        <v>15</v>
      </c>
      <c r="H213" s="61"/>
    </row>
    <row r="214" spans="1:8" ht="75">
      <c r="A214" s="126" t="s">
        <v>172</v>
      </c>
      <c r="B214" s="65" t="s">
        <v>19</v>
      </c>
      <c r="C214" s="7" t="s">
        <v>22</v>
      </c>
      <c r="D214" s="52" t="s">
        <v>22</v>
      </c>
      <c r="E214" s="87" t="s">
        <v>123</v>
      </c>
      <c r="F214" s="73"/>
      <c r="G214" s="60">
        <f t="shared" ref="G214" si="124">SUBTOTAL(9,G215:G215)</f>
        <v>15</v>
      </c>
      <c r="H214" s="60"/>
    </row>
    <row r="215" spans="1:8">
      <c r="A215" s="102" t="s">
        <v>99</v>
      </c>
      <c r="B215" s="65" t="s">
        <v>19</v>
      </c>
      <c r="C215" s="7" t="s">
        <v>22</v>
      </c>
      <c r="D215" s="52" t="s">
        <v>22</v>
      </c>
      <c r="E215" s="87" t="s">
        <v>123</v>
      </c>
      <c r="F215" s="73" t="s">
        <v>19</v>
      </c>
      <c r="G215" s="61">
        <v>15</v>
      </c>
      <c r="H215" s="61"/>
    </row>
    <row r="216" spans="1:8" ht="93.75">
      <c r="A216" s="130" t="s">
        <v>157</v>
      </c>
      <c r="B216" s="65" t="s">
        <v>19</v>
      </c>
      <c r="C216" s="7" t="s">
        <v>22</v>
      </c>
      <c r="D216" s="52" t="s">
        <v>22</v>
      </c>
      <c r="E216" s="87" t="s">
        <v>133</v>
      </c>
      <c r="F216" s="73"/>
      <c r="G216" s="60">
        <f t="shared" ref="G216" si="125">SUBTOTAL(9,G217:G217)</f>
        <v>14</v>
      </c>
      <c r="H216" s="60"/>
    </row>
    <row r="217" spans="1:8">
      <c r="A217" s="102" t="s">
        <v>99</v>
      </c>
      <c r="B217" s="65" t="s">
        <v>19</v>
      </c>
      <c r="C217" s="7" t="s">
        <v>22</v>
      </c>
      <c r="D217" s="52" t="s">
        <v>22</v>
      </c>
      <c r="E217" s="87" t="s">
        <v>133</v>
      </c>
      <c r="F217" s="73" t="s">
        <v>19</v>
      </c>
      <c r="G217" s="61">
        <v>14</v>
      </c>
      <c r="H217" s="61"/>
    </row>
    <row r="218" spans="1:8" ht="56.25">
      <c r="A218" s="126" t="s">
        <v>141</v>
      </c>
      <c r="B218" s="65" t="s">
        <v>19</v>
      </c>
      <c r="C218" s="7" t="s">
        <v>22</v>
      </c>
      <c r="D218" s="52" t="s">
        <v>22</v>
      </c>
      <c r="E218" s="87" t="s">
        <v>124</v>
      </c>
      <c r="F218" s="73"/>
      <c r="G218" s="60">
        <f t="shared" ref="G218" si="126">SUBTOTAL(9,G219:G219)</f>
        <v>50</v>
      </c>
      <c r="H218" s="60"/>
    </row>
    <row r="219" spans="1:8">
      <c r="A219" s="102" t="s">
        <v>99</v>
      </c>
      <c r="B219" s="65" t="s">
        <v>19</v>
      </c>
      <c r="C219" s="7" t="s">
        <v>22</v>
      </c>
      <c r="D219" s="52" t="s">
        <v>22</v>
      </c>
      <c r="E219" s="87" t="s">
        <v>124</v>
      </c>
      <c r="F219" s="73" t="s">
        <v>19</v>
      </c>
      <c r="G219" s="61">
        <v>50</v>
      </c>
      <c r="H219" s="61"/>
    </row>
    <row r="220" spans="1:8" ht="75">
      <c r="A220" s="126" t="s">
        <v>151</v>
      </c>
      <c r="B220" s="65" t="s">
        <v>19</v>
      </c>
      <c r="C220" s="7" t="s">
        <v>22</v>
      </c>
      <c r="D220" s="52" t="s">
        <v>22</v>
      </c>
      <c r="E220" s="87" t="s">
        <v>127</v>
      </c>
      <c r="F220" s="73"/>
      <c r="G220" s="60">
        <f t="shared" ref="G220:H220" si="127">SUBTOTAL(9,G221:G221)</f>
        <v>5811</v>
      </c>
      <c r="H220" s="60">
        <f t="shared" si="127"/>
        <v>550</v>
      </c>
    </row>
    <row r="221" spans="1:8">
      <c r="A221" s="102" t="s">
        <v>99</v>
      </c>
      <c r="B221" s="65" t="s">
        <v>19</v>
      </c>
      <c r="C221" s="7" t="s">
        <v>22</v>
      </c>
      <c r="D221" s="52" t="s">
        <v>22</v>
      </c>
      <c r="E221" s="87" t="s">
        <v>127</v>
      </c>
      <c r="F221" s="73" t="s">
        <v>19</v>
      </c>
      <c r="G221" s="61">
        <v>5811</v>
      </c>
      <c r="H221" s="61">
        <v>550</v>
      </c>
    </row>
    <row r="222" spans="1:8" ht="93.75">
      <c r="A222" s="126" t="s">
        <v>154</v>
      </c>
      <c r="B222" s="65" t="s">
        <v>19</v>
      </c>
      <c r="C222" s="7" t="s">
        <v>22</v>
      </c>
      <c r="D222" s="52" t="s">
        <v>22</v>
      </c>
      <c r="E222" s="87" t="s">
        <v>128</v>
      </c>
      <c r="F222" s="73"/>
      <c r="G222" s="60">
        <f t="shared" ref="G222" si="128">SUBTOTAL(9,G223:G223)</f>
        <v>234</v>
      </c>
      <c r="H222" s="60"/>
    </row>
    <row r="223" spans="1:8">
      <c r="A223" s="102" t="s">
        <v>99</v>
      </c>
      <c r="B223" s="65" t="s">
        <v>19</v>
      </c>
      <c r="C223" s="7" t="s">
        <v>22</v>
      </c>
      <c r="D223" s="52" t="s">
        <v>22</v>
      </c>
      <c r="E223" s="87" t="s">
        <v>128</v>
      </c>
      <c r="F223" s="73" t="s">
        <v>19</v>
      </c>
      <c r="G223" s="61">
        <v>234</v>
      </c>
      <c r="H223" s="61"/>
    </row>
    <row r="224" spans="1:8">
      <c r="A224" s="102" t="s">
        <v>43</v>
      </c>
      <c r="B224" s="65" t="s">
        <v>19</v>
      </c>
      <c r="C224" s="7" t="s">
        <v>22</v>
      </c>
      <c r="D224" s="52" t="s">
        <v>29</v>
      </c>
      <c r="E224" s="7"/>
      <c r="F224" s="73"/>
      <c r="G224" s="60">
        <f t="shared" ref="G224" si="129">SUBTOTAL(9,G225:G226)</f>
        <v>50</v>
      </c>
      <c r="H224" s="60"/>
    </row>
    <row r="225" spans="1:8" ht="93.75">
      <c r="A225" s="126" t="s">
        <v>173</v>
      </c>
      <c r="B225" s="65" t="s">
        <v>19</v>
      </c>
      <c r="C225" s="7" t="s">
        <v>22</v>
      </c>
      <c r="D225" s="52" t="s">
        <v>29</v>
      </c>
      <c r="E225" s="7" t="s">
        <v>115</v>
      </c>
      <c r="F225" s="73"/>
      <c r="G225" s="60">
        <f t="shared" ref="G225" si="130">SUBTOTAL(9,G226:G226)</f>
        <v>50</v>
      </c>
      <c r="H225" s="60"/>
    </row>
    <row r="226" spans="1:8" ht="56.25">
      <c r="A226" s="102" t="s">
        <v>82</v>
      </c>
      <c r="B226" s="65" t="s">
        <v>19</v>
      </c>
      <c r="C226" s="7" t="s">
        <v>22</v>
      </c>
      <c r="D226" s="52" t="s">
        <v>29</v>
      </c>
      <c r="E226" s="7" t="s">
        <v>115</v>
      </c>
      <c r="F226" s="73" t="s">
        <v>79</v>
      </c>
      <c r="G226" s="61">
        <v>50</v>
      </c>
      <c r="H226" s="61"/>
    </row>
    <row r="227" spans="1:8" ht="37.5">
      <c r="A227" s="103" t="s">
        <v>71</v>
      </c>
      <c r="B227" s="66" t="s">
        <v>19</v>
      </c>
      <c r="C227" s="9" t="s">
        <v>30</v>
      </c>
      <c r="D227" s="53"/>
      <c r="E227" s="9"/>
      <c r="F227" s="74"/>
      <c r="G227" s="62">
        <f t="shared" ref="G227:H227" si="131">SUBTOTAL(9,G228:G245)</f>
        <v>91082</v>
      </c>
      <c r="H227" s="62">
        <f t="shared" si="131"/>
        <v>5651</v>
      </c>
    </row>
    <row r="228" spans="1:8">
      <c r="A228" s="105" t="s">
        <v>47</v>
      </c>
      <c r="B228" s="65" t="s">
        <v>19</v>
      </c>
      <c r="C228" s="7" t="s">
        <v>30</v>
      </c>
      <c r="D228" s="52" t="s">
        <v>8</v>
      </c>
      <c r="E228" s="7"/>
      <c r="F228" s="73"/>
      <c r="G228" s="60">
        <f t="shared" ref="G228:H228" si="132">SUBTOTAL(9,G229:G236)</f>
        <v>76955</v>
      </c>
      <c r="H228" s="60">
        <f t="shared" si="132"/>
        <v>5651</v>
      </c>
    </row>
    <row r="229" spans="1:8" ht="75">
      <c r="A229" s="126" t="s">
        <v>172</v>
      </c>
      <c r="B229" s="65" t="s">
        <v>19</v>
      </c>
      <c r="C229" s="7" t="s">
        <v>30</v>
      </c>
      <c r="D229" s="52" t="s">
        <v>8</v>
      </c>
      <c r="E229" s="87" t="s">
        <v>123</v>
      </c>
      <c r="F229" s="73"/>
      <c r="G229" s="60">
        <f t="shared" ref="G229" si="133">SUBTOTAL(9,G230:G231)</f>
        <v>25</v>
      </c>
      <c r="H229" s="60"/>
    </row>
    <row r="230" spans="1:8">
      <c r="A230" s="102" t="s">
        <v>99</v>
      </c>
      <c r="B230" s="65" t="s">
        <v>19</v>
      </c>
      <c r="C230" s="7" t="s">
        <v>30</v>
      </c>
      <c r="D230" s="52" t="s">
        <v>8</v>
      </c>
      <c r="E230" s="87" t="s">
        <v>123</v>
      </c>
      <c r="F230" s="73" t="s">
        <v>19</v>
      </c>
      <c r="G230" s="61">
        <v>10</v>
      </c>
      <c r="H230" s="61"/>
    </row>
    <row r="231" spans="1:8">
      <c r="A231" s="102" t="s">
        <v>101</v>
      </c>
      <c r="B231" s="65" t="s">
        <v>19</v>
      </c>
      <c r="C231" s="7" t="s">
        <v>30</v>
      </c>
      <c r="D231" s="52" t="s">
        <v>8</v>
      </c>
      <c r="E231" s="87" t="s">
        <v>123</v>
      </c>
      <c r="F231" s="73" t="s">
        <v>100</v>
      </c>
      <c r="G231" s="61">
        <v>15</v>
      </c>
      <c r="H231" s="61"/>
    </row>
    <row r="232" spans="1:8" s="13" customFormat="1" ht="56.25">
      <c r="A232" s="126" t="s">
        <v>153</v>
      </c>
      <c r="B232" s="65" t="s">
        <v>19</v>
      </c>
      <c r="C232" s="7" t="s">
        <v>30</v>
      </c>
      <c r="D232" s="52" t="s">
        <v>8</v>
      </c>
      <c r="E232" s="87" t="s">
        <v>126</v>
      </c>
      <c r="F232" s="73"/>
      <c r="G232" s="60">
        <f t="shared" ref="G232:H232" si="134">SUBTOTAL(9,G233:G234)</f>
        <v>76890</v>
      </c>
      <c r="H232" s="60">
        <f t="shared" si="134"/>
        <v>5651</v>
      </c>
    </row>
    <row r="233" spans="1:8" s="13" customFormat="1">
      <c r="A233" s="102" t="s">
        <v>99</v>
      </c>
      <c r="B233" s="65" t="s">
        <v>19</v>
      </c>
      <c r="C233" s="7" t="s">
        <v>30</v>
      </c>
      <c r="D233" s="52" t="s">
        <v>8</v>
      </c>
      <c r="E233" s="87" t="s">
        <v>126</v>
      </c>
      <c r="F233" s="73" t="s">
        <v>19</v>
      </c>
      <c r="G233" s="61">
        <v>30511</v>
      </c>
      <c r="H233" s="61">
        <v>424</v>
      </c>
    </row>
    <row r="234" spans="1:8">
      <c r="A234" s="102" t="s">
        <v>101</v>
      </c>
      <c r="B234" s="65" t="s">
        <v>19</v>
      </c>
      <c r="C234" s="7" t="s">
        <v>30</v>
      </c>
      <c r="D234" s="52" t="s">
        <v>8</v>
      </c>
      <c r="E234" s="87" t="s">
        <v>126</v>
      </c>
      <c r="F234" s="73" t="s">
        <v>100</v>
      </c>
      <c r="G234" s="61">
        <v>46379</v>
      </c>
      <c r="H234" s="61">
        <v>5227</v>
      </c>
    </row>
    <row r="235" spans="1:8" ht="93.75">
      <c r="A235" s="126" t="s">
        <v>176</v>
      </c>
      <c r="B235" s="65" t="s">
        <v>19</v>
      </c>
      <c r="C235" s="7" t="s">
        <v>30</v>
      </c>
      <c r="D235" s="52" t="s">
        <v>8</v>
      </c>
      <c r="E235" s="87" t="s">
        <v>147</v>
      </c>
      <c r="F235" s="73"/>
      <c r="G235" s="60">
        <f t="shared" ref="G235" si="135">SUBTOTAL(9,G236:G236)</f>
        <v>40</v>
      </c>
      <c r="H235" s="60"/>
    </row>
    <row r="236" spans="1:8">
      <c r="A236" s="102" t="s">
        <v>99</v>
      </c>
      <c r="B236" s="65" t="s">
        <v>19</v>
      </c>
      <c r="C236" s="7" t="s">
        <v>30</v>
      </c>
      <c r="D236" s="52" t="s">
        <v>8</v>
      </c>
      <c r="E236" s="87" t="s">
        <v>147</v>
      </c>
      <c r="F236" s="73" t="s">
        <v>19</v>
      </c>
      <c r="G236" s="61">
        <v>40</v>
      </c>
      <c r="H236" s="61"/>
    </row>
    <row r="237" spans="1:8" ht="37.5">
      <c r="A237" s="105" t="s">
        <v>72</v>
      </c>
      <c r="B237" s="65" t="s">
        <v>19</v>
      </c>
      <c r="C237" s="7" t="s">
        <v>30</v>
      </c>
      <c r="D237" s="52" t="s">
        <v>14</v>
      </c>
      <c r="E237" s="7"/>
      <c r="F237" s="73"/>
      <c r="G237" s="60">
        <f t="shared" ref="G237" si="136">SUBTOTAL(9,G238:G245)</f>
        <v>14127</v>
      </c>
      <c r="H237" s="60"/>
    </row>
    <row r="238" spans="1:8" ht="75">
      <c r="A238" s="131" t="s">
        <v>175</v>
      </c>
      <c r="B238" s="65" t="s">
        <v>19</v>
      </c>
      <c r="C238" s="7" t="s">
        <v>30</v>
      </c>
      <c r="D238" s="52" t="s">
        <v>14</v>
      </c>
      <c r="E238" s="87" t="s">
        <v>117</v>
      </c>
      <c r="F238" s="73"/>
      <c r="G238" s="60">
        <f t="shared" ref="G238" si="137">SUBTOTAL(9,G239:G239)</f>
        <v>30</v>
      </c>
      <c r="H238" s="60"/>
    </row>
    <row r="239" spans="1:8" ht="56.25">
      <c r="A239" s="102" t="s">
        <v>82</v>
      </c>
      <c r="B239" s="65" t="s">
        <v>19</v>
      </c>
      <c r="C239" s="7" t="s">
        <v>30</v>
      </c>
      <c r="D239" s="52" t="s">
        <v>14</v>
      </c>
      <c r="E239" s="87" t="s">
        <v>117</v>
      </c>
      <c r="F239" s="73" t="s">
        <v>79</v>
      </c>
      <c r="G239" s="61">
        <v>30</v>
      </c>
      <c r="H239" s="61"/>
    </row>
    <row r="240" spans="1:8" ht="56.25">
      <c r="A240" s="126" t="s">
        <v>153</v>
      </c>
      <c r="B240" s="65" t="s">
        <v>19</v>
      </c>
      <c r="C240" s="7" t="s">
        <v>30</v>
      </c>
      <c r="D240" s="52" t="s">
        <v>14</v>
      </c>
      <c r="E240" s="87" t="s">
        <v>126</v>
      </c>
      <c r="F240" s="73"/>
      <c r="G240" s="60">
        <f t="shared" ref="G240" si="138">SUBTOTAL(9,G241:G242)</f>
        <v>8785</v>
      </c>
      <c r="H240" s="60"/>
    </row>
    <row r="241" spans="1:8" ht="37.5">
      <c r="A241" s="105" t="s">
        <v>94</v>
      </c>
      <c r="B241" s="65" t="s">
        <v>19</v>
      </c>
      <c r="C241" s="7" t="s">
        <v>30</v>
      </c>
      <c r="D241" s="52" t="s">
        <v>14</v>
      </c>
      <c r="E241" s="87" t="s">
        <v>126</v>
      </c>
      <c r="F241" s="73" t="s">
        <v>86</v>
      </c>
      <c r="G241" s="61">
        <v>7047</v>
      </c>
      <c r="H241" s="61"/>
    </row>
    <row r="242" spans="1:8" ht="56.25">
      <c r="A242" s="102" t="s">
        <v>82</v>
      </c>
      <c r="B242" s="65" t="s">
        <v>19</v>
      </c>
      <c r="C242" s="7" t="s">
        <v>30</v>
      </c>
      <c r="D242" s="52" t="s">
        <v>14</v>
      </c>
      <c r="E242" s="87" t="s">
        <v>126</v>
      </c>
      <c r="F242" s="73" t="s">
        <v>79</v>
      </c>
      <c r="G242" s="61">
        <v>1738</v>
      </c>
      <c r="H242" s="61"/>
    </row>
    <row r="243" spans="1:8" ht="37.5">
      <c r="A243" s="102" t="s">
        <v>104</v>
      </c>
      <c r="B243" s="65" t="s">
        <v>19</v>
      </c>
      <c r="C243" s="7" t="s">
        <v>30</v>
      </c>
      <c r="D243" s="52" t="s">
        <v>14</v>
      </c>
      <c r="E243" s="87" t="s">
        <v>113</v>
      </c>
      <c r="F243" s="73"/>
      <c r="G243" s="60">
        <f t="shared" ref="G243" si="139">SUBTOTAL(9,G244:G245)</f>
        <v>5312</v>
      </c>
      <c r="H243" s="60"/>
    </row>
    <row r="244" spans="1:8" ht="56.25">
      <c r="A244" s="102" t="s">
        <v>81</v>
      </c>
      <c r="B244" s="65" t="s">
        <v>19</v>
      </c>
      <c r="C244" s="7" t="s">
        <v>30</v>
      </c>
      <c r="D244" s="52" t="s">
        <v>14</v>
      </c>
      <c r="E244" s="87" t="s">
        <v>113</v>
      </c>
      <c r="F244" s="73" t="s">
        <v>78</v>
      </c>
      <c r="G244" s="61">
        <v>4988</v>
      </c>
      <c r="H244" s="61"/>
    </row>
    <row r="245" spans="1:8" ht="56.25">
      <c r="A245" s="102" t="s">
        <v>82</v>
      </c>
      <c r="B245" s="65" t="s">
        <v>19</v>
      </c>
      <c r="C245" s="7" t="s">
        <v>30</v>
      </c>
      <c r="D245" s="52" t="s">
        <v>14</v>
      </c>
      <c r="E245" s="87" t="s">
        <v>113</v>
      </c>
      <c r="F245" s="73" t="s">
        <v>79</v>
      </c>
      <c r="G245" s="61">
        <v>324</v>
      </c>
      <c r="H245" s="61"/>
    </row>
    <row r="246" spans="1:8" ht="37.5">
      <c r="A246" s="104" t="s">
        <v>45</v>
      </c>
      <c r="B246" s="66" t="s">
        <v>19</v>
      </c>
      <c r="C246" s="9" t="s">
        <v>44</v>
      </c>
      <c r="D246" s="53"/>
      <c r="E246" s="9"/>
      <c r="F246" s="74"/>
      <c r="G246" s="62">
        <f t="shared" ref="G246:H246" si="140">SUBTOTAL(9,G247:G249)</f>
        <v>22847</v>
      </c>
      <c r="H246" s="62">
        <f t="shared" si="140"/>
        <v>16486</v>
      </c>
    </row>
    <row r="247" spans="1:8">
      <c r="A247" s="46" t="s">
        <v>48</v>
      </c>
      <c r="B247" s="65" t="s">
        <v>19</v>
      </c>
      <c r="C247" s="7" t="s">
        <v>44</v>
      </c>
      <c r="D247" s="52" t="s">
        <v>14</v>
      </c>
      <c r="E247" s="7"/>
      <c r="F247" s="73"/>
      <c r="G247" s="60">
        <f t="shared" ref="G247:H247" si="141">SUBTOTAL(9,G248:G249)</f>
        <v>22847</v>
      </c>
      <c r="H247" s="60">
        <f t="shared" si="141"/>
        <v>16486</v>
      </c>
    </row>
    <row r="248" spans="1:8" ht="75">
      <c r="A248" s="120" t="s">
        <v>184</v>
      </c>
      <c r="B248" s="65" t="s">
        <v>19</v>
      </c>
      <c r="C248" s="7" t="s">
        <v>44</v>
      </c>
      <c r="D248" s="52" t="s">
        <v>14</v>
      </c>
      <c r="E248" s="87" t="s">
        <v>129</v>
      </c>
      <c r="F248" s="73"/>
      <c r="G248" s="60">
        <f t="shared" ref="G248:H248" si="142">SUBTOTAL(9,G249)</f>
        <v>22847</v>
      </c>
      <c r="H248" s="60">
        <f t="shared" si="142"/>
        <v>16486</v>
      </c>
    </row>
    <row r="249" spans="1:8" ht="56.25">
      <c r="A249" s="105" t="s">
        <v>102</v>
      </c>
      <c r="B249" s="65" t="s">
        <v>19</v>
      </c>
      <c r="C249" s="7" t="s">
        <v>44</v>
      </c>
      <c r="D249" s="52" t="s">
        <v>14</v>
      </c>
      <c r="E249" s="87" t="s">
        <v>129</v>
      </c>
      <c r="F249" s="73" t="s">
        <v>103</v>
      </c>
      <c r="G249" s="61">
        <v>22847</v>
      </c>
      <c r="H249" s="61">
        <v>16486</v>
      </c>
    </row>
    <row r="250" spans="1:8" ht="37.5">
      <c r="A250" s="104" t="s">
        <v>51</v>
      </c>
      <c r="B250" s="66" t="s">
        <v>19</v>
      </c>
      <c r="C250" s="9" t="s">
        <v>23</v>
      </c>
      <c r="D250" s="53"/>
      <c r="E250" s="9"/>
      <c r="F250" s="74"/>
      <c r="G250" s="62">
        <f t="shared" ref="G250" si="143">SUBTOTAL(9,G251:G261)</f>
        <v>21027</v>
      </c>
      <c r="H250" s="62"/>
    </row>
    <row r="251" spans="1:8">
      <c r="A251" s="105" t="s">
        <v>70</v>
      </c>
      <c r="B251" s="65" t="s">
        <v>19</v>
      </c>
      <c r="C251" s="7" t="s">
        <v>23</v>
      </c>
      <c r="D251" s="52" t="s">
        <v>8</v>
      </c>
      <c r="E251" s="7"/>
      <c r="F251" s="73"/>
      <c r="G251" s="60">
        <f t="shared" ref="G251" si="144">SUBTOTAL(9,G252:G261)</f>
        <v>21027</v>
      </c>
      <c r="H251" s="60"/>
    </row>
    <row r="252" spans="1:8" ht="93.75">
      <c r="A252" s="119" t="s">
        <v>149</v>
      </c>
      <c r="B252" s="65" t="s">
        <v>19</v>
      </c>
      <c r="C252" s="7" t="s">
        <v>23</v>
      </c>
      <c r="D252" s="52" t="s">
        <v>8</v>
      </c>
      <c r="E252" s="87" t="s">
        <v>119</v>
      </c>
      <c r="F252" s="73"/>
      <c r="G252" s="60">
        <f>SUBTOTAL(9,G253:G256)</f>
        <v>230</v>
      </c>
      <c r="H252" s="60"/>
    </row>
    <row r="253" spans="1:8">
      <c r="A253" s="102" t="s">
        <v>99</v>
      </c>
      <c r="B253" s="65" t="s">
        <v>19</v>
      </c>
      <c r="C253" s="7" t="s">
        <v>23</v>
      </c>
      <c r="D253" s="52" t="s">
        <v>8</v>
      </c>
      <c r="E253" s="87" t="s">
        <v>119</v>
      </c>
      <c r="F253" s="73" t="s">
        <v>19</v>
      </c>
      <c r="G253" s="61">
        <v>30</v>
      </c>
      <c r="H253" s="61"/>
    </row>
    <row r="254" spans="1:8" ht="93.75">
      <c r="A254" s="120" t="s">
        <v>180</v>
      </c>
      <c r="B254" s="65" t="s">
        <v>19</v>
      </c>
      <c r="C254" s="7" t="s">
        <v>23</v>
      </c>
      <c r="D254" s="52" t="s">
        <v>8</v>
      </c>
      <c r="E254" s="87" t="s">
        <v>179</v>
      </c>
      <c r="F254" s="73"/>
      <c r="G254" s="60">
        <f>SUBTOTAL(9,G255:G255)</f>
        <v>200</v>
      </c>
      <c r="H254" s="60"/>
    </row>
    <row r="255" spans="1:8">
      <c r="A255" s="102" t="s">
        <v>99</v>
      </c>
      <c r="B255" s="65" t="s">
        <v>19</v>
      </c>
      <c r="C255" s="7" t="s">
        <v>23</v>
      </c>
      <c r="D255" s="52" t="s">
        <v>8</v>
      </c>
      <c r="E255" s="87" t="s">
        <v>179</v>
      </c>
      <c r="F255" s="73" t="s">
        <v>19</v>
      </c>
      <c r="G255" s="61">
        <v>200</v>
      </c>
      <c r="H255" s="61"/>
    </row>
    <row r="256" spans="1:8" s="13" customFormat="1" ht="93.75">
      <c r="A256" s="120" t="s">
        <v>140</v>
      </c>
      <c r="B256" s="65" t="s">
        <v>19</v>
      </c>
      <c r="C256" s="7" t="s">
        <v>23</v>
      </c>
      <c r="D256" s="52" t="s">
        <v>8</v>
      </c>
      <c r="E256" s="87" t="s">
        <v>130</v>
      </c>
      <c r="F256" s="73"/>
      <c r="G256" s="60">
        <f t="shared" ref="G256" si="145">SUBTOTAL(9,G257:G257)</f>
        <v>20757</v>
      </c>
      <c r="H256" s="60"/>
    </row>
    <row r="257" spans="1:8">
      <c r="A257" s="102" t="s">
        <v>99</v>
      </c>
      <c r="B257" s="65" t="s">
        <v>19</v>
      </c>
      <c r="C257" s="7" t="s">
        <v>23</v>
      </c>
      <c r="D257" s="52" t="s">
        <v>8</v>
      </c>
      <c r="E257" s="87" t="s">
        <v>130</v>
      </c>
      <c r="F257" s="73" t="s">
        <v>19</v>
      </c>
      <c r="G257" s="61">
        <v>20757</v>
      </c>
      <c r="H257" s="61"/>
    </row>
    <row r="258" spans="1:8" ht="56.25">
      <c r="A258" s="126" t="s">
        <v>141</v>
      </c>
      <c r="B258" s="65" t="s">
        <v>19</v>
      </c>
      <c r="C258" s="7" t="s">
        <v>23</v>
      </c>
      <c r="D258" s="52" t="s">
        <v>8</v>
      </c>
      <c r="E258" s="87" t="s">
        <v>124</v>
      </c>
      <c r="F258" s="73"/>
      <c r="G258" s="58">
        <f t="shared" ref="G258" si="146">SUBTOTAL(9,G259:G259)</f>
        <v>20</v>
      </c>
      <c r="H258" s="60"/>
    </row>
    <row r="259" spans="1:8">
      <c r="A259" s="45" t="s">
        <v>99</v>
      </c>
      <c r="B259" s="90" t="s">
        <v>19</v>
      </c>
      <c r="C259" s="91" t="s">
        <v>23</v>
      </c>
      <c r="D259" s="91" t="s">
        <v>8</v>
      </c>
      <c r="E259" s="92" t="s">
        <v>124</v>
      </c>
      <c r="F259" s="91" t="s">
        <v>19</v>
      </c>
      <c r="G259" s="63">
        <v>20</v>
      </c>
      <c r="H259" s="63"/>
    </row>
    <row r="260" spans="1:8" ht="75">
      <c r="A260" s="126" t="s">
        <v>177</v>
      </c>
      <c r="B260" s="65" t="s">
        <v>19</v>
      </c>
      <c r="C260" s="7" t="s">
        <v>23</v>
      </c>
      <c r="D260" s="52" t="s">
        <v>8</v>
      </c>
      <c r="E260" s="87" t="s">
        <v>156</v>
      </c>
      <c r="F260" s="73"/>
      <c r="G260" s="60">
        <f t="shared" ref="G260" si="147">SUBTOTAL(9,G261:G261)</f>
        <v>20</v>
      </c>
      <c r="H260" s="60"/>
    </row>
    <row r="261" spans="1:8">
      <c r="A261" s="102" t="s">
        <v>99</v>
      </c>
      <c r="B261" s="65" t="s">
        <v>19</v>
      </c>
      <c r="C261" s="91" t="s">
        <v>23</v>
      </c>
      <c r="D261" s="91" t="s">
        <v>8</v>
      </c>
      <c r="E261" s="87" t="s">
        <v>156</v>
      </c>
      <c r="F261" s="73" t="s">
        <v>19</v>
      </c>
      <c r="G261" s="61">
        <v>20</v>
      </c>
      <c r="H261" s="61"/>
    </row>
    <row r="262" spans="1:8" ht="75">
      <c r="A262" s="47" t="s">
        <v>109</v>
      </c>
      <c r="B262" s="68" t="s">
        <v>60</v>
      </c>
      <c r="C262" s="80"/>
      <c r="D262" s="84"/>
      <c r="E262" s="83"/>
      <c r="F262" s="49"/>
      <c r="G262" s="40">
        <f t="shared" ref="G262:H262" si="148">SUBTOTAL(9,G263:G330)</f>
        <v>1487516</v>
      </c>
      <c r="H262" s="40">
        <f t="shared" si="148"/>
        <v>1345007</v>
      </c>
    </row>
    <row r="263" spans="1:8" ht="37.5">
      <c r="A263" s="43" t="s">
        <v>7</v>
      </c>
      <c r="B263" s="69" t="s">
        <v>60</v>
      </c>
      <c r="C263" s="37" t="s">
        <v>8</v>
      </c>
      <c r="D263" s="51"/>
      <c r="E263" s="37"/>
      <c r="F263" s="76"/>
      <c r="G263" s="59">
        <f>SUBTOTAL(9,G264:G271)</f>
        <v>8487</v>
      </c>
      <c r="H263" s="59">
        <f>SUBTOTAL(9,H264:H271)</f>
        <v>51</v>
      </c>
    </row>
    <row r="264" spans="1:8" s="11" customFormat="1">
      <c r="A264" s="121" t="s">
        <v>12</v>
      </c>
      <c r="B264" s="65" t="s">
        <v>60</v>
      </c>
      <c r="C264" s="7" t="s">
        <v>8</v>
      </c>
      <c r="D264" s="52" t="s">
        <v>68</v>
      </c>
      <c r="E264" s="7"/>
      <c r="F264" s="73"/>
      <c r="G264" s="60">
        <f>SUBTOTAL(9,G265:G271)</f>
        <v>8487</v>
      </c>
      <c r="H264" s="60">
        <f>SUBTOTAL(9,H265:H271)</f>
        <v>51</v>
      </c>
    </row>
    <row r="265" spans="1:8" s="11" customFormat="1" ht="75">
      <c r="A265" s="131" t="s">
        <v>175</v>
      </c>
      <c r="B265" s="65" t="s">
        <v>60</v>
      </c>
      <c r="C265" s="7" t="s">
        <v>8</v>
      </c>
      <c r="D265" s="52" t="s">
        <v>68</v>
      </c>
      <c r="E265" s="87" t="s">
        <v>117</v>
      </c>
      <c r="F265" s="73"/>
      <c r="G265" s="60">
        <f t="shared" ref="G265" si="149">SUBTOTAL(9,G266)</f>
        <v>12</v>
      </c>
      <c r="H265" s="60"/>
    </row>
    <row r="266" spans="1:8" s="11" customFormat="1" ht="56.25">
      <c r="A266" s="102" t="s">
        <v>82</v>
      </c>
      <c r="B266" s="65" t="s">
        <v>60</v>
      </c>
      <c r="C266" s="7" t="s">
        <v>8</v>
      </c>
      <c r="D266" s="52" t="s">
        <v>68</v>
      </c>
      <c r="E266" s="87" t="s">
        <v>117</v>
      </c>
      <c r="F266" s="73" t="s">
        <v>79</v>
      </c>
      <c r="G266" s="61">
        <v>12</v>
      </c>
      <c r="H266" s="61"/>
    </row>
    <row r="267" spans="1:8" s="11" customFormat="1" ht="93.75">
      <c r="A267" s="126" t="s">
        <v>162</v>
      </c>
      <c r="B267" s="52" t="s">
        <v>60</v>
      </c>
      <c r="C267" s="7" t="s">
        <v>8</v>
      </c>
      <c r="D267" s="52" t="s">
        <v>68</v>
      </c>
      <c r="E267" s="87" t="s">
        <v>120</v>
      </c>
      <c r="F267" s="73"/>
      <c r="G267" s="60">
        <f t="shared" ref="G267:H267" si="150">SUBTOTAL(9,G268:G268)</f>
        <v>52</v>
      </c>
      <c r="H267" s="60">
        <f t="shared" si="150"/>
        <v>51</v>
      </c>
    </row>
    <row r="268" spans="1:8" s="11" customFormat="1" ht="56.25">
      <c r="A268" s="89" t="s">
        <v>82</v>
      </c>
      <c r="B268" s="67" t="s">
        <v>60</v>
      </c>
      <c r="C268" s="7" t="s">
        <v>8</v>
      </c>
      <c r="D268" s="54" t="s">
        <v>68</v>
      </c>
      <c r="E268" s="87" t="s">
        <v>120</v>
      </c>
      <c r="F268" s="88" t="s">
        <v>79</v>
      </c>
      <c r="G268" s="61">
        <v>52</v>
      </c>
      <c r="H268" s="61">
        <v>51</v>
      </c>
    </row>
    <row r="269" spans="1:8" ht="37.5">
      <c r="A269" s="102" t="s">
        <v>104</v>
      </c>
      <c r="B269" s="65" t="s">
        <v>60</v>
      </c>
      <c r="C269" s="7" t="s">
        <v>8</v>
      </c>
      <c r="D269" s="52" t="s">
        <v>68</v>
      </c>
      <c r="E269" s="87" t="s">
        <v>113</v>
      </c>
      <c r="F269" s="73"/>
      <c r="G269" s="60">
        <f>SUBTOTAL(9,G270:G271)</f>
        <v>8423</v>
      </c>
      <c r="H269" s="60"/>
    </row>
    <row r="270" spans="1:8" ht="56.25">
      <c r="A270" s="102" t="s">
        <v>81</v>
      </c>
      <c r="B270" s="65" t="s">
        <v>60</v>
      </c>
      <c r="C270" s="7" t="s">
        <v>8</v>
      </c>
      <c r="D270" s="52" t="s">
        <v>68</v>
      </c>
      <c r="E270" s="87" t="s">
        <v>113</v>
      </c>
      <c r="F270" s="73" t="s">
        <v>78</v>
      </c>
      <c r="G270" s="61">
        <v>7445</v>
      </c>
      <c r="H270" s="61"/>
    </row>
    <row r="271" spans="1:8" ht="56.25">
      <c r="A271" s="102" t="s">
        <v>82</v>
      </c>
      <c r="B271" s="65" t="s">
        <v>60</v>
      </c>
      <c r="C271" s="7" t="s">
        <v>8</v>
      </c>
      <c r="D271" s="52" t="s">
        <v>68</v>
      </c>
      <c r="E271" s="87" t="s">
        <v>113</v>
      </c>
      <c r="F271" s="73" t="s">
        <v>79</v>
      </c>
      <c r="G271" s="61">
        <v>978</v>
      </c>
      <c r="H271" s="61"/>
    </row>
    <row r="272" spans="1:8" ht="37.5">
      <c r="A272" s="103" t="s">
        <v>16</v>
      </c>
      <c r="B272" s="66" t="s">
        <v>60</v>
      </c>
      <c r="C272" s="9" t="s">
        <v>14</v>
      </c>
      <c r="D272" s="53"/>
      <c r="E272" s="9"/>
      <c r="F272" s="74"/>
      <c r="G272" s="62">
        <f t="shared" ref="G272:H272" si="151">SUBTOTAL(9,G273:G283)</f>
        <v>108435</v>
      </c>
      <c r="H272" s="62">
        <f t="shared" si="151"/>
        <v>84750</v>
      </c>
    </row>
    <row r="273" spans="1:8">
      <c r="A273" s="102" t="s">
        <v>73</v>
      </c>
      <c r="B273" s="65" t="s">
        <v>60</v>
      </c>
      <c r="C273" s="7" t="s">
        <v>14</v>
      </c>
      <c r="D273" s="52" t="s">
        <v>29</v>
      </c>
      <c r="E273" s="7"/>
      <c r="F273" s="73"/>
      <c r="G273" s="60">
        <f t="shared" ref="G273:H273" si="152">SUBTOTAL(9,G274:G275)</f>
        <v>94970</v>
      </c>
      <c r="H273" s="60">
        <f t="shared" si="152"/>
        <v>79962</v>
      </c>
    </row>
    <row r="274" spans="1:8" ht="131.25">
      <c r="A274" s="120" t="s">
        <v>158</v>
      </c>
      <c r="B274" s="65" t="s">
        <v>60</v>
      </c>
      <c r="C274" s="7" t="s">
        <v>14</v>
      </c>
      <c r="D274" s="52" t="s">
        <v>29</v>
      </c>
      <c r="E274" s="87" t="s">
        <v>121</v>
      </c>
      <c r="F274" s="73"/>
      <c r="G274" s="60">
        <f t="shared" ref="G274:H274" si="153">SUBTOTAL(9,G275)</f>
        <v>94970</v>
      </c>
      <c r="H274" s="60">
        <f t="shared" si="153"/>
        <v>79962</v>
      </c>
    </row>
    <row r="275" spans="1:8" ht="56.25">
      <c r="A275" s="102" t="s">
        <v>82</v>
      </c>
      <c r="B275" s="65" t="s">
        <v>60</v>
      </c>
      <c r="C275" s="7" t="s">
        <v>14</v>
      </c>
      <c r="D275" s="52" t="s">
        <v>29</v>
      </c>
      <c r="E275" s="87" t="s">
        <v>121</v>
      </c>
      <c r="F275" s="73" t="s">
        <v>79</v>
      </c>
      <c r="G275" s="61">
        <v>94970</v>
      </c>
      <c r="H275" s="61">
        <v>79962</v>
      </c>
    </row>
    <row r="276" spans="1:8" s="14" customFormat="1" ht="37.5">
      <c r="A276" s="102" t="s">
        <v>17</v>
      </c>
      <c r="B276" s="65" t="s">
        <v>60</v>
      </c>
      <c r="C276" s="7" t="s">
        <v>14</v>
      </c>
      <c r="D276" s="52" t="s">
        <v>15</v>
      </c>
      <c r="E276" s="7"/>
      <c r="F276" s="73"/>
      <c r="G276" s="60">
        <f t="shared" ref="G276:H276" si="154">SUBTOTAL(9,G277:G283)</f>
        <v>13465</v>
      </c>
      <c r="H276" s="60">
        <f t="shared" si="154"/>
        <v>4788</v>
      </c>
    </row>
    <row r="277" spans="1:8" s="14" customFormat="1" ht="75">
      <c r="A277" s="126" t="s">
        <v>150</v>
      </c>
      <c r="B277" s="65" t="s">
        <v>60</v>
      </c>
      <c r="C277" s="7" t="s">
        <v>14</v>
      </c>
      <c r="D277" s="52" t="s">
        <v>15</v>
      </c>
      <c r="E277" s="87" t="s">
        <v>122</v>
      </c>
      <c r="F277" s="73"/>
      <c r="G277" s="60">
        <f t="shared" ref="G277:H277" si="155">SUBTOTAL(9,G278)</f>
        <v>6417</v>
      </c>
      <c r="H277" s="60">
        <f t="shared" si="155"/>
        <v>4788</v>
      </c>
    </row>
    <row r="278" spans="1:8" s="14" customFormat="1" ht="56.25">
      <c r="A278" s="102" t="s">
        <v>82</v>
      </c>
      <c r="B278" s="65" t="s">
        <v>60</v>
      </c>
      <c r="C278" s="7" t="s">
        <v>14</v>
      </c>
      <c r="D278" s="52" t="s">
        <v>15</v>
      </c>
      <c r="E278" s="87" t="s">
        <v>122</v>
      </c>
      <c r="F278" s="73" t="s">
        <v>79</v>
      </c>
      <c r="G278" s="61">
        <v>6417</v>
      </c>
      <c r="H278" s="61">
        <v>4788</v>
      </c>
    </row>
    <row r="279" spans="1:8" s="14" customFormat="1" ht="75">
      <c r="A279" s="132" t="s">
        <v>174</v>
      </c>
      <c r="B279" s="65" t="s">
        <v>60</v>
      </c>
      <c r="C279" s="7" t="s">
        <v>14</v>
      </c>
      <c r="D279" s="52" t="s">
        <v>15</v>
      </c>
      <c r="E279" s="87" t="s">
        <v>131</v>
      </c>
      <c r="F279" s="73"/>
      <c r="G279" s="60">
        <f t="shared" ref="G279" si="156">SUBTOTAL(9,G280:G281)</f>
        <v>4695</v>
      </c>
      <c r="H279" s="60"/>
    </row>
    <row r="280" spans="1:8" s="14" customFormat="1" ht="56.25">
      <c r="A280" s="102" t="s">
        <v>82</v>
      </c>
      <c r="B280" s="65" t="s">
        <v>60</v>
      </c>
      <c r="C280" s="7" t="s">
        <v>14</v>
      </c>
      <c r="D280" s="52" t="s">
        <v>15</v>
      </c>
      <c r="E280" s="87" t="s">
        <v>131</v>
      </c>
      <c r="F280" s="73" t="s">
        <v>79</v>
      </c>
      <c r="G280" s="61">
        <v>4095</v>
      </c>
      <c r="H280" s="61"/>
    </row>
    <row r="281" spans="1:8" s="14" customFormat="1">
      <c r="A281" s="102" t="s">
        <v>145</v>
      </c>
      <c r="B281" s="65" t="s">
        <v>60</v>
      </c>
      <c r="C281" s="7" t="s">
        <v>14</v>
      </c>
      <c r="D281" s="52" t="s">
        <v>15</v>
      </c>
      <c r="E281" s="87" t="s">
        <v>131</v>
      </c>
      <c r="F281" s="73" t="s">
        <v>96</v>
      </c>
      <c r="G281" s="61">
        <v>600</v>
      </c>
      <c r="H281" s="61"/>
    </row>
    <row r="282" spans="1:8" s="14" customFormat="1" ht="37.5">
      <c r="A282" s="102" t="s">
        <v>104</v>
      </c>
      <c r="B282" s="65" t="s">
        <v>60</v>
      </c>
      <c r="C282" s="7" t="s">
        <v>14</v>
      </c>
      <c r="D282" s="52" t="s">
        <v>15</v>
      </c>
      <c r="E282" s="87" t="s">
        <v>113</v>
      </c>
      <c r="F282" s="73"/>
      <c r="G282" s="60">
        <f t="shared" ref="G282" si="157">SUBTOTAL(9,G283)</f>
        <v>2353</v>
      </c>
      <c r="H282" s="60"/>
    </row>
    <row r="283" spans="1:8" s="14" customFormat="1" ht="56.25">
      <c r="A283" s="102" t="s">
        <v>82</v>
      </c>
      <c r="B283" s="65" t="s">
        <v>60</v>
      </c>
      <c r="C283" s="7" t="s">
        <v>14</v>
      </c>
      <c r="D283" s="52" t="s">
        <v>15</v>
      </c>
      <c r="E283" s="87" t="s">
        <v>113</v>
      </c>
      <c r="F283" s="73" t="s">
        <v>79</v>
      </c>
      <c r="G283" s="61">
        <v>2353</v>
      </c>
      <c r="H283" s="61"/>
    </row>
    <row r="284" spans="1:8" ht="37.5">
      <c r="A284" s="103" t="s">
        <v>32</v>
      </c>
      <c r="B284" s="66" t="s">
        <v>60</v>
      </c>
      <c r="C284" s="9" t="s">
        <v>33</v>
      </c>
      <c r="D284" s="53"/>
      <c r="E284" s="9"/>
      <c r="F284" s="74"/>
      <c r="G284" s="62">
        <f>SUBTOTAL(9,G285:G295)</f>
        <v>164658</v>
      </c>
      <c r="H284" s="62">
        <f>SUBTOTAL(9,H285:H295)</f>
        <v>138251</v>
      </c>
    </row>
    <row r="285" spans="1:8">
      <c r="A285" s="45" t="s">
        <v>143</v>
      </c>
      <c r="B285" s="65" t="s">
        <v>60</v>
      </c>
      <c r="C285" s="7" t="s">
        <v>33</v>
      </c>
      <c r="D285" s="52" t="s">
        <v>9</v>
      </c>
      <c r="E285" s="9"/>
      <c r="F285" s="74"/>
      <c r="G285" s="60">
        <f>SUBTOTAL(9,G286:G287)</f>
        <v>1253</v>
      </c>
      <c r="H285" s="62"/>
    </row>
    <row r="286" spans="1:8" ht="75">
      <c r="A286" s="126" t="s">
        <v>163</v>
      </c>
      <c r="B286" s="65" t="s">
        <v>60</v>
      </c>
      <c r="C286" s="7" t="s">
        <v>33</v>
      </c>
      <c r="D286" s="52" t="s">
        <v>9</v>
      </c>
      <c r="E286" s="87" t="s">
        <v>146</v>
      </c>
      <c r="F286" s="73"/>
      <c r="G286" s="60">
        <f>SUBTOTAL(9,G287:G287)</f>
        <v>1253</v>
      </c>
      <c r="H286" s="60"/>
    </row>
    <row r="287" spans="1:8" ht="56.25">
      <c r="A287" s="44" t="s">
        <v>82</v>
      </c>
      <c r="B287" s="65" t="s">
        <v>60</v>
      </c>
      <c r="C287" s="7" t="s">
        <v>33</v>
      </c>
      <c r="D287" s="52" t="s">
        <v>9</v>
      </c>
      <c r="E287" s="87" t="s">
        <v>146</v>
      </c>
      <c r="F287" s="73" t="s">
        <v>79</v>
      </c>
      <c r="G287" s="61">
        <v>1253</v>
      </c>
      <c r="H287" s="61"/>
    </row>
    <row r="288" spans="1:8" s="13" customFormat="1">
      <c r="A288" s="102" t="s">
        <v>34</v>
      </c>
      <c r="B288" s="65" t="s">
        <v>60</v>
      </c>
      <c r="C288" s="7" t="s">
        <v>33</v>
      </c>
      <c r="D288" s="52" t="s">
        <v>10</v>
      </c>
      <c r="E288" s="7"/>
      <c r="F288" s="73"/>
      <c r="G288" s="60">
        <f t="shared" ref="G288:H288" si="158">SUBTOTAL(9,G289:G292)</f>
        <v>66315</v>
      </c>
      <c r="H288" s="60">
        <f t="shared" si="158"/>
        <v>46021</v>
      </c>
    </row>
    <row r="289" spans="1:8" s="13" customFormat="1" ht="93.75">
      <c r="A289" s="126" t="s">
        <v>162</v>
      </c>
      <c r="B289" s="65" t="s">
        <v>60</v>
      </c>
      <c r="C289" s="7" t="s">
        <v>33</v>
      </c>
      <c r="D289" s="52" t="s">
        <v>10</v>
      </c>
      <c r="E289" s="87" t="s">
        <v>120</v>
      </c>
      <c r="F289" s="73"/>
      <c r="G289" s="60">
        <f t="shared" ref="G289:H289" si="159">SUBTOTAL(9,G290:G291)</f>
        <v>19081</v>
      </c>
      <c r="H289" s="60">
        <f t="shared" si="159"/>
        <v>6594</v>
      </c>
    </row>
    <row r="290" spans="1:8" s="13" customFormat="1" ht="56.25">
      <c r="A290" s="44" t="s">
        <v>82</v>
      </c>
      <c r="B290" s="65" t="s">
        <v>60</v>
      </c>
      <c r="C290" s="7" t="s">
        <v>33</v>
      </c>
      <c r="D290" s="52" t="s">
        <v>10</v>
      </c>
      <c r="E290" s="87" t="s">
        <v>120</v>
      </c>
      <c r="F290" s="73" t="s">
        <v>79</v>
      </c>
      <c r="G290" s="61">
        <v>19081</v>
      </c>
      <c r="H290" s="61">
        <v>6594</v>
      </c>
    </row>
    <row r="291" spans="1:8" s="13" customFormat="1" ht="75">
      <c r="A291" s="131" t="s">
        <v>178</v>
      </c>
      <c r="B291" s="65" t="s">
        <v>60</v>
      </c>
      <c r="C291" s="7" t="s">
        <v>33</v>
      </c>
      <c r="D291" s="52" t="s">
        <v>10</v>
      </c>
      <c r="E291" s="87" t="s">
        <v>137</v>
      </c>
      <c r="F291" s="73"/>
      <c r="G291" s="60">
        <f t="shared" ref="G291:H291" si="160">SUBTOTAL(9,G292:G292)</f>
        <v>47234</v>
      </c>
      <c r="H291" s="60">
        <f t="shared" si="160"/>
        <v>39427</v>
      </c>
    </row>
    <row r="292" spans="1:8" s="13" customFormat="1" ht="56.25">
      <c r="A292" s="102" t="s">
        <v>82</v>
      </c>
      <c r="B292" s="65" t="s">
        <v>60</v>
      </c>
      <c r="C292" s="7" t="s">
        <v>33</v>
      </c>
      <c r="D292" s="52" t="s">
        <v>10</v>
      </c>
      <c r="E292" s="87" t="s">
        <v>137</v>
      </c>
      <c r="F292" s="73" t="s">
        <v>79</v>
      </c>
      <c r="G292" s="61">
        <v>47234</v>
      </c>
      <c r="H292" s="61">
        <v>39427</v>
      </c>
    </row>
    <row r="293" spans="1:8" s="13" customFormat="1" ht="37.5">
      <c r="A293" s="44" t="s">
        <v>35</v>
      </c>
      <c r="B293" s="65" t="s">
        <v>60</v>
      </c>
      <c r="C293" s="7" t="s">
        <v>33</v>
      </c>
      <c r="D293" s="52" t="s">
        <v>33</v>
      </c>
      <c r="E293" s="7"/>
      <c r="F293" s="73"/>
      <c r="G293" s="60">
        <f t="shared" ref="G293:H293" si="161">SUBTOTAL(9,G294:G295)</f>
        <v>97090</v>
      </c>
      <c r="H293" s="60">
        <f t="shared" si="161"/>
        <v>92230</v>
      </c>
    </row>
    <row r="294" spans="1:8" s="13" customFormat="1" ht="75">
      <c r="A294" s="136" t="s">
        <v>178</v>
      </c>
      <c r="B294" s="65" t="s">
        <v>60</v>
      </c>
      <c r="C294" s="7" t="s">
        <v>33</v>
      </c>
      <c r="D294" s="52" t="s">
        <v>33</v>
      </c>
      <c r="E294" s="7" t="s">
        <v>137</v>
      </c>
      <c r="F294" s="73"/>
      <c r="G294" s="60">
        <f t="shared" ref="G294:H294" si="162">SUBTOTAL(9,G295)</f>
        <v>97090</v>
      </c>
      <c r="H294" s="60">
        <f t="shared" si="162"/>
        <v>92230</v>
      </c>
    </row>
    <row r="295" spans="1:8" s="13" customFormat="1" ht="56.25">
      <c r="A295" s="44" t="s">
        <v>82</v>
      </c>
      <c r="B295" s="65" t="s">
        <v>60</v>
      </c>
      <c r="C295" s="7" t="s">
        <v>33</v>
      </c>
      <c r="D295" s="52" t="s">
        <v>33</v>
      </c>
      <c r="E295" s="7" t="s">
        <v>137</v>
      </c>
      <c r="F295" s="73" t="s">
        <v>79</v>
      </c>
      <c r="G295" s="61">
        <v>97090</v>
      </c>
      <c r="H295" s="61">
        <v>92230</v>
      </c>
    </row>
    <row r="296" spans="1:8" s="13" customFormat="1" ht="37.5">
      <c r="A296" s="103" t="s">
        <v>37</v>
      </c>
      <c r="B296" s="66" t="s">
        <v>60</v>
      </c>
      <c r="C296" s="9" t="s">
        <v>36</v>
      </c>
      <c r="D296" s="53"/>
      <c r="E296" s="9"/>
      <c r="F296" s="74"/>
      <c r="G296" s="62">
        <f t="shared" ref="G296:H296" si="163">SUBTOTAL(9,G297:G299)</f>
        <v>1169933</v>
      </c>
      <c r="H296" s="62">
        <f t="shared" si="163"/>
        <v>1105590</v>
      </c>
    </row>
    <row r="297" spans="1:8" s="13" customFormat="1" ht="37.5">
      <c r="A297" s="102" t="s">
        <v>170</v>
      </c>
      <c r="B297" s="65" t="s">
        <v>60</v>
      </c>
      <c r="C297" s="7" t="s">
        <v>36</v>
      </c>
      <c r="D297" s="52" t="s">
        <v>9</v>
      </c>
      <c r="E297" s="7"/>
      <c r="F297" s="73"/>
      <c r="G297" s="60">
        <f t="shared" ref="G297:H297" si="164">SUBTOTAL(9,G298:G299)</f>
        <v>1169933</v>
      </c>
      <c r="H297" s="60">
        <f t="shared" si="164"/>
        <v>1105590</v>
      </c>
    </row>
    <row r="298" spans="1:8" s="13" customFormat="1" ht="75">
      <c r="A298" s="126" t="s">
        <v>163</v>
      </c>
      <c r="B298" s="65" t="s">
        <v>60</v>
      </c>
      <c r="C298" s="7" t="s">
        <v>36</v>
      </c>
      <c r="D298" s="52" t="s">
        <v>9</v>
      </c>
      <c r="E298" s="87" t="s">
        <v>146</v>
      </c>
      <c r="F298" s="73"/>
      <c r="G298" s="60">
        <f t="shared" ref="G298:H298" si="165">SUBTOTAL(9,G299)</f>
        <v>1169933</v>
      </c>
      <c r="H298" s="60">
        <f t="shared" si="165"/>
        <v>1105590</v>
      </c>
    </row>
    <row r="299" spans="1:8" s="13" customFormat="1">
      <c r="A299" s="102" t="s">
        <v>145</v>
      </c>
      <c r="B299" s="65" t="s">
        <v>60</v>
      </c>
      <c r="C299" s="7" t="s">
        <v>36</v>
      </c>
      <c r="D299" s="52" t="s">
        <v>9</v>
      </c>
      <c r="E299" s="87" t="s">
        <v>146</v>
      </c>
      <c r="F299" s="73" t="s">
        <v>96</v>
      </c>
      <c r="G299" s="61">
        <v>1169933</v>
      </c>
      <c r="H299" s="61">
        <v>1105590</v>
      </c>
    </row>
    <row r="300" spans="1:8" ht="37.5">
      <c r="A300" s="103" t="s">
        <v>39</v>
      </c>
      <c r="B300" s="66" t="s">
        <v>60</v>
      </c>
      <c r="C300" s="9" t="s">
        <v>22</v>
      </c>
      <c r="D300" s="53"/>
      <c r="E300" s="9"/>
      <c r="F300" s="74"/>
      <c r="G300" s="62">
        <f t="shared" ref="G300:H300" si="166">SUBTOTAL(9,G301:G322)</f>
        <v>36003</v>
      </c>
      <c r="H300" s="62">
        <f t="shared" si="166"/>
        <v>16365</v>
      </c>
    </row>
    <row r="301" spans="1:8">
      <c r="A301" s="102" t="s">
        <v>40</v>
      </c>
      <c r="B301" s="65" t="s">
        <v>60</v>
      </c>
      <c r="C301" s="7" t="s">
        <v>22</v>
      </c>
      <c r="D301" s="52" t="s">
        <v>8</v>
      </c>
      <c r="E301" s="7"/>
      <c r="F301" s="73"/>
      <c r="G301" s="60">
        <f t="shared" ref="G301" si="167">SUBTOTAL(9,G302:G305)</f>
        <v>5847</v>
      </c>
      <c r="H301" s="60"/>
    </row>
    <row r="302" spans="1:8" ht="131.25">
      <c r="A302" s="128" t="s">
        <v>171</v>
      </c>
      <c r="B302" s="65" t="s">
        <v>60</v>
      </c>
      <c r="C302" s="7" t="s">
        <v>22</v>
      </c>
      <c r="D302" s="52" t="s">
        <v>8</v>
      </c>
      <c r="E302" s="87" t="s">
        <v>169</v>
      </c>
      <c r="F302" s="73"/>
      <c r="G302" s="60">
        <f t="shared" ref="G302" si="168">SUBTOTAL(9,G303:G303)</f>
        <v>633</v>
      </c>
      <c r="H302" s="60"/>
    </row>
    <row r="303" spans="1:8" ht="56.25">
      <c r="A303" s="102" t="s">
        <v>82</v>
      </c>
      <c r="B303" s="65" t="s">
        <v>60</v>
      </c>
      <c r="C303" s="7" t="s">
        <v>22</v>
      </c>
      <c r="D303" s="52" t="s">
        <v>8</v>
      </c>
      <c r="E303" s="87" t="s">
        <v>169</v>
      </c>
      <c r="F303" s="73" t="s">
        <v>79</v>
      </c>
      <c r="G303" s="61">
        <v>633</v>
      </c>
      <c r="H303" s="61"/>
    </row>
    <row r="304" spans="1:8" ht="93.75">
      <c r="A304" s="126" t="s">
        <v>173</v>
      </c>
      <c r="B304" s="65" t="s">
        <v>60</v>
      </c>
      <c r="C304" s="7" t="s">
        <v>22</v>
      </c>
      <c r="D304" s="52" t="s">
        <v>8</v>
      </c>
      <c r="E304" s="7" t="s">
        <v>115</v>
      </c>
      <c r="F304" s="73"/>
      <c r="G304" s="60">
        <f t="shared" ref="G304" si="169">SUBTOTAL(9,G305:G305)</f>
        <v>5214</v>
      </c>
      <c r="H304" s="60"/>
    </row>
    <row r="305" spans="1:8" ht="56.25">
      <c r="A305" s="102" t="s">
        <v>82</v>
      </c>
      <c r="B305" s="65" t="s">
        <v>60</v>
      </c>
      <c r="C305" s="7" t="s">
        <v>22</v>
      </c>
      <c r="D305" s="52" t="s">
        <v>8</v>
      </c>
      <c r="E305" s="7" t="s">
        <v>115</v>
      </c>
      <c r="F305" s="73" t="s">
        <v>79</v>
      </c>
      <c r="G305" s="61">
        <v>5214</v>
      </c>
      <c r="H305" s="61"/>
    </row>
    <row r="306" spans="1:8">
      <c r="A306" s="102" t="s">
        <v>41</v>
      </c>
      <c r="B306" s="65" t="s">
        <v>60</v>
      </c>
      <c r="C306" s="7" t="s">
        <v>22</v>
      </c>
      <c r="D306" s="52" t="s">
        <v>9</v>
      </c>
      <c r="E306" s="7"/>
      <c r="F306" s="73"/>
      <c r="G306" s="60">
        <f t="shared" ref="G306" si="170">SUBTOTAL(9,G307:G310)</f>
        <v>10950</v>
      </c>
      <c r="H306" s="60"/>
    </row>
    <row r="307" spans="1:8" ht="131.25">
      <c r="A307" s="128" t="s">
        <v>171</v>
      </c>
      <c r="B307" s="65" t="s">
        <v>60</v>
      </c>
      <c r="C307" s="7" t="s">
        <v>22</v>
      </c>
      <c r="D307" s="52" t="s">
        <v>9</v>
      </c>
      <c r="E307" s="87" t="s">
        <v>169</v>
      </c>
      <c r="F307" s="73"/>
      <c r="G307" s="60">
        <f t="shared" ref="G307" si="171">SUBTOTAL(9,G308:G308)</f>
        <v>512</v>
      </c>
      <c r="H307" s="60"/>
    </row>
    <row r="308" spans="1:8" ht="56.25">
      <c r="A308" s="102" t="s">
        <v>82</v>
      </c>
      <c r="B308" s="65" t="s">
        <v>60</v>
      </c>
      <c r="C308" s="7" t="s">
        <v>22</v>
      </c>
      <c r="D308" s="52" t="s">
        <v>9</v>
      </c>
      <c r="E308" s="87" t="s">
        <v>169</v>
      </c>
      <c r="F308" s="73" t="s">
        <v>79</v>
      </c>
      <c r="G308" s="61">
        <v>512</v>
      </c>
      <c r="H308" s="61"/>
    </row>
    <row r="309" spans="1:8" ht="93.75">
      <c r="A309" s="126" t="s">
        <v>173</v>
      </c>
      <c r="B309" s="65" t="s">
        <v>60</v>
      </c>
      <c r="C309" s="7" t="s">
        <v>22</v>
      </c>
      <c r="D309" s="52" t="s">
        <v>9</v>
      </c>
      <c r="E309" s="7" t="s">
        <v>115</v>
      </c>
      <c r="F309" s="73"/>
      <c r="G309" s="60">
        <f t="shared" ref="G309" si="172">SUBTOTAL(9,G310)</f>
        <v>10438</v>
      </c>
      <c r="H309" s="60"/>
    </row>
    <row r="310" spans="1:8" ht="56.25">
      <c r="A310" s="102" t="s">
        <v>82</v>
      </c>
      <c r="B310" s="65" t="s">
        <v>60</v>
      </c>
      <c r="C310" s="7" t="s">
        <v>22</v>
      </c>
      <c r="D310" s="52" t="s">
        <v>9</v>
      </c>
      <c r="E310" s="7" t="s">
        <v>115</v>
      </c>
      <c r="F310" s="73" t="s">
        <v>79</v>
      </c>
      <c r="G310" s="61">
        <v>10438</v>
      </c>
      <c r="H310" s="61"/>
    </row>
    <row r="311" spans="1:8">
      <c r="A311" s="102" t="s">
        <v>135</v>
      </c>
      <c r="B311" s="65" t="s">
        <v>60</v>
      </c>
      <c r="C311" s="7" t="s">
        <v>22</v>
      </c>
      <c r="D311" s="52" t="s">
        <v>10</v>
      </c>
      <c r="E311" s="7"/>
      <c r="F311" s="73"/>
      <c r="G311" s="60">
        <f t="shared" ref="G311" si="173">SUBTOTAL(9,G312:G317)</f>
        <v>1372</v>
      </c>
      <c r="H311" s="60"/>
    </row>
    <row r="312" spans="1:8" ht="93.75">
      <c r="A312" s="126" t="s">
        <v>173</v>
      </c>
      <c r="B312" s="65" t="s">
        <v>60</v>
      </c>
      <c r="C312" s="7" t="s">
        <v>22</v>
      </c>
      <c r="D312" s="52" t="s">
        <v>10</v>
      </c>
      <c r="E312" s="7" t="s">
        <v>115</v>
      </c>
      <c r="F312" s="73"/>
      <c r="G312" s="60">
        <f t="shared" ref="G312" si="174">SUBTOTAL(9,G313)</f>
        <v>289</v>
      </c>
      <c r="H312" s="60"/>
    </row>
    <row r="313" spans="1:8" ht="56.25">
      <c r="A313" s="102" t="s">
        <v>82</v>
      </c>
      <c r="B313" s="65" t="s">
        <v>60</v>
      </c>
      <c r="C313" s="7" t="s">
        <v>22</v>
      </c>
      <c r="D313" s="52" t="s">
        <v>10</v>
      </c>
      <c r="E313" s="7" t="s">
        <v>115</v>
      </c>
      <c r="F313" s="73" t="s">
        <v>79</v>
      </c>
      <c r="G313" s="61">
        <v>289</v>
      </c>
      <c r="H313" s="61"/>
    </row>
    <row r="314" spans="1:8" ht="56.25">
      <c r="A314" s="126" t="s">
        <v>153</v>
      </c>
      <c r="B314" s="65" t="s">
        <v>60</v>
      </c>
      <c r="C314" s="7" t="s">
        <v>22</v>
      </c>
      <c r="D314" s="52" t="s">
        <v>10</v>
      </c>
      <c r="E314" s="7" t="s">
        <v>126</v>
      </c>
      <c r="F314" s="73"/>
      <c r="G314" s="60">
        <f t="shared" ref="G314" si="175">SUBTOTAL(9,G315)</f>
        <v>1083</v>
      </c>
      <c r="H314" s="60"/>
    </row>
    <row r="315" spans="1:8" ht="56.25">
      <c r="A315" s="102" t="s">
        <v>82</v>
      </c>
      <c r="B315" s="65" t="s">
        <v>60</v>
      </c>
      <c r="C315" s="7" t="s">
        <v>22</v>
      </c>
      <c r="D315" s="52" t="s">
        <v>10</v>
      </c>
      <c r="E315" s="7" t="s">
        <v>126</v>
      </c>
      <c r="F315" s="73" t="s">
        <v>79</v>
      </c>
      <c r="G315" s="61">
        <v>1083</v>
      </c>
      <c r="H315" s="61"/>
    </row>
    <row r="316" spans="1:8" ht="93.75" hidden="1">
      <c r="A316" s="126" t="s">
        <v>176</v>
      </c>
      <c r="B316" s="65" t="s">
        <v>60</v>
      </c>
      <c r="C316" s="7" t="s">
        <v>22</v>
      </c>
      <c r="D316" s="52" t="s">
        <v>10</v>
      </c>
      <c r="E316" s="7" t="s">
        <v>147</v>
      </c>
      <c r="F316" s="73"/>
      <c r="G316" s="60">
        <f t="shared" ref="G316" si="176">SUBTOTAL(9,G317)</f>
        <v>0</v>
      </c>
      <c r="H316" s="60"/>
    </row>
    <row r="317" spans="1:8" ht="56.25" hidden="1">
      <c r="A317" s="102" t="s">
        <v>82</v>
      </c>
      <c r="B317" s="65" t="s">
        <v>60</v>
      </c>
      <c r="C317" s="7" t="s">
        <v>22</v>
      </c>
      <c r="D317" s="52" t="s">
        <v>10</v>
      </c>
      <c r="E317" s="7" t="s">
        <v>147</v>
      </c>
      <c r="F317" s="73" t="s">
        <v>79</v>
      </c>
      <c r="G317" s="61"/>
      <c r="H317" s="61"/>
    </row>
    <row r="318" spans="1:8">
      <c r="A318" s="102" t="s">
        <v>43</v>
      </c>
      <c r="B318" s="65" t="s">
        <v>60</v>
      </c>
      <c r="C318" s="7" t="s">
        <v>22</v>
      </c>
      <c r="D318" s="52" t="s">
        <v>29</v>
      </c>
      <c r="E318" s="87"/>
      <c r="F318" s="73"/>
      <c r="G318" s="60">
        <f t="shared" ref="G318:H318" si="177">SUBTOTAL(9,G319:G322)</f>
        <v>17834</v>
      </c>
      <c r="H318" s="60">
        <f t="shared" si="177"/>
        <v>16365</v>
      </c>
    </row>
    <row r="319" spans="1:8" ht="93.75">
      <c r="A319" s="126" t="s">
        <v>173</v>
      </c>
      <c r="B319" s="65" t="s">
        <v>60</v>
      </c>
      <c r="C319" s="7" t="s">
        <v>22</v>
      </c>
      <c r="D319" s="52" t="s">
        <v>29</v>
      </c>
      <c r="E319" s="7" t="s">
        <v>115</v>
      </c>
      <c r="F319" s="73"/>
      <c r="G319" s="60">
        <f t="shared" ref="G319:H319" si="178">SUBTOTAL(9,G320:G320)</f>
        <v>16952</v>
      </c>
      <c r="H319" s="60">
        <f t="shared" si="178"/>
        <v>15615</v>
      </c>
    </row>
    <row r="320" spans="1:8" ht="56.25">
      <c r="A320" s="102" t="s">
        <v>82</v>
      </c>
      <c r="B320" s="65" t="s">
        <v>60</v>
      </c>
      <c r="C320" s="7" t="s">
        <v>22</v>
      </c>
      <c r="D320" s="52" t="s">
        <v>29</v>
      </c>
      <c r="E320" s="7" t="s">
        <v>115</v>
      </c>
      <c r="F320" s="73" t="s">
        <v>79</v>
      </c>
      <c r="G320" s="61">
        <v>16952</v>
      </c>
      <c r="H320" s="61">
        <v>15615</v>
      </c>
    </row>
    <row r="321" spans="1:8" ht="112.5">
      <c r="A321" s="126" t="s">
        <v>164</v>
      </c>
      <c r="B321" s="65" t="s">
        <v>60</v>
      </c>
      <c r="C321" s="7" t="s">
        <v>22</v>
      </c>
      <c r="D321" s="52" t="s">
        <v>29</v>
      </c>
      <c r="E321" s="7" t="s">
        <v>155</v>
      </c>
      <c r="F321" s="73"/>
      <c r="G321" s="60">
        <f t="shared" ref="G321:H321" si="179">SUBTOTAL(9,G322:G322)</f>
        <v>882</v>
      </c>
      <c r="H321" s="60">
        <f t="shared" si="179"/>
        <v>750</v>
      </c>
    </row>
    <row r="322" spans="1:8" ht="56.25">
      <c r="A322" s="102" t="s">
        <v>82</v>
      </c>
      <c r="B322" s="65" t="s">
        <v>60</v>
      </c>
      <c r="C322" s="7" t="s">
        <v>22</v>
      </c>
      <c r="D322" s="52" t="s">
        <v>29</v>
      </c>
      <c r="E322" s="7" t="s">
        <v>155</v>
      </c>
      <c r="F322" s="73" t="s">
        <v>79</v>
      </c>
      <c r="G322" s="61">
        <v>882</v>
      </c>
      <c r="H322" s="61">
        <v>750</v>
      </c>
    </row>
    <row r="323" spans="1:8" ht="37.5" hidden="1">
      <c r="A323" s="103" t="s">
        <v>71</v>
      </c>
      <c r="B323" s="66" t="s">
        <v>60</v>
      </c>
      <c r="C323" s="9" t="s">
        <v>30</v>
      </c>
      <c r="D323" s="53"/>
      <c r="E323" s="9"/>
      <c r="F323" s="74"/>
      <c r="G323" s="62">
        <f t="shared" ref="G323" si="180">SUBTOTAL(9,G324:G328)</f>
        <v>0</v>
      </c>
      <c r="H323" s="62"/>
    </row>
    <row r="324" spans="1:8" hidden="1">
      <c r="A324" s="105" t="s">
        <v>47</v>
      </c>
      <c r="B324" s="65" t="s">
        <v>60</v>
      </c>
      <c r="C324" s="7" t="s">
        <v>30</v>
      </c>
      <c r="D324" s="52" t="s">
        <v>8</v>
      </c>
      <c r="E324" s="7"/>
      <c r="F324" s="73"/>
      <c r="G324" s="60">
        <f t="shared" ref="G324" si="181">SUBTOTAL(9,G325:G328)</f>
        <v>0</v>
      </c>
      <c r="H324" s="60"/>
    </row>
    <row r="325" spans="1:8" ht="56.25" hidden="1">
      <c r="A325" s="126" t="s">
        <v>153</v>
      </c>
      <c r="B325" s="65" t="s">
        <v>60</v>
      </c>
      <c r="C325" s="7" t="s">
        <v>30</v>
      </c>
      <c r="D325" s="52" t="s">
        <v>8</v>
      </c>
      <c r="E325" s="87" t="s">
        <v>126</v>
      </c>
      <c r="F325" s="73"/>
      <c r="G325" s="60">
        <f t="shared" ref="G325" si="182">SUBTOTAL(9,G326)</f>
        <v>0</v>
      </c>
      <c r="H325" s="60"/>
    </row>
    <row r="326" spans="1:8" ht="56.25" hidden="1">
      <c r="A326" s="102" t="s">
        <v>82</v>
      </c>
      <c r="B326" s="65" t="s">
        <v>60</v>
      </c>
      <c r="C326" s="7" t="s">
        <v>30</v>
      </c>
      <c r="D326" s="52" t="s">
        <v>8</v>
      </c>
      <c r="E326" s="87" t="s">
        <v>126</v>
      </c>
      <c r="F326" s="73" t="s">
        <v>79</v>
      </c>
      <c r="G326" s="138"/>
      <c r="H326" s="138"/>
    </row>
    <row r="327" spans="1:8" ht="37.5" hidden="1">
      <c r="A327" s="104" t="s">
        <v>45</v>
      </c>
      <c r="B327" s="66" t="s">
        <v>60</v>
      </c>
      <c r="C327" s="9" t="s">
        <v>44</v>
      </c>
      <c r="D327" s="53"/>
      <c r="E327" s="9"/>
      <c r="F327" s="74"/>
      <c r="G327" s="62">
        <f t="shared" ref="G327" si="183">SUBTOTAL(9,G328:G330)</f>
        <v>0</v>
      </c>
      <c r="H327" s="62"/>
    </row>
    <row r="328" spans="1:8" hidden="1">
      <c r="A328" s="105" t="s">
        <v>46</v>
      </c>
      <c r="B328" s="65" t="s">
        <v>60</v>
      </c>
      <c r="C328" s="7" t="s">
        <v>44</v>
      </c>
      <c r="D328" s="52" t="s">
        <v>10</v>
      </c>
      <c r="E328" s="7"/>
      <c r="F328" s="73"/>
      <c r="G328" s="60">
        <f>SUBTOTAL(9,G329:G330)</f>
        <v>0</v>
      </c>
      <c r="H328" s="60"/>
    </row>
    <row r="329" spans="1:8" ht="93.75" hidden="1">
      <c r="A329" s="126" t="s">
        <v>176</v>
      </c>
      <c r="B329" s="65" t="s">
        <v>60</v>
      </c>
      <c r="C329" s="7" t="s">
        <v>44</v>
      </c>
      <c r="D329" s="52" t="s">
        <v>10</v>
      </c>
      <c r="E329" s="87" t="s">
        <v>147</v>
      </c>
      <c r="F329" s="73"/>
      <c r="G329" s="60">
        <f t="shared" ref="G329" si="184">SUBTOTAL(9,G330:G333)</f>
        <v>0</v>
      </c>
      <c r="H329" s="60"/>
    </row>
    <row r="330" spans="1:8" ht="56.25" hidden="1">
      <c r="A330" s="102" t="s">
        <v>82</v>
      </c>
      <c r="B330" s="65" t="s">
        <v>60</v>
      </c>
      <c r="C330" s="7" t="s">
        <v>44</v>
      </c>
      <c r="D330" s="52" t="s">
        <v>10</v>
      </c>
      <c r="E330" s="87" t="s">
        <v>147</v>
      </c>
      <c r="F330" s="73" t="s">
        <v>79</v>
      </c>
      <c r="G330" s="138"/>
      <c r="H330" s="138"/>
    </row>
    <row r="331" spans="1:8" ht="56.25">
      <c r="A331" s="47" t="s">
        <v>110</v>
      </c>
      <c r="B331" s="68" t="s">
        <v>49</v>
      </c>
      <c r="C331" s="80"/>
      <c r="D331" s="84"/>
      <c r="E331" s="83"/>
      <c r="F331" s="49"/>
      <c r="G331" s="40">
        <f t="shared" ref="G331" si="185">SUBTOTAL(9,G332:G338)</f>
        <v>8346</v>
      </c>
      <c r="H331" s="40"/>
    </row>
    <row r="332" spans="1:8" ht="37.5">
      <c r="A332" s="43" t="s">
        <v>7</v>
      </c>
      <c r="B332" s="69" t="s">
        <v>49</v>
      </c>
      <c r="C332" s="37" t="s">
        <v>8</v>
      </c>
      <c r="D332" s="51"/>
      <c r="E332" s="37"/>
      <c r="F332" s="76"/>
      <c r="G332" s="59">
        <f t="shared" ref="G332" si="186">SUBTOTAL(9,G333:G338)</f>
        <v>8346</v>
      </c>
      <c r="H332" s="59"/>
    </row>
    <row r="333" spans="1:8" ht="75">
      <c r="A333" s="44" t="s">
        <v>55</v>
      </c>
      <c r="B333" s="65" t="s">
        <v>49</v>
      </c>
      <c r="C333" s="7" t="s">
        <v>8</v>
      </c>
      <c r="D333" s="52" t="s">
        <v>36</v>
      </c>
      <c r="E333" s="7"/>
      <c r="F333" s="73"/>
      <c r="G333" s="60">
        <f t="shared" ref="G333" si="187">SUBTOTAL(9,G334:G338)</f>
        <v>8346</v>
      </c>
      <c r="H333" s="60"/>
    </row>
    <row r="334" spans="1:8" ht="75">
      <c r="A334" s="131" t="s">
        <v>175</v>
      </c>
      <c r="B334" s="65" t="s">
        <v>49</v>
      </c>
      <c r="C334" s="7" t="s">
        <v>8</v>
      </c>
      <c r="D334" s="52" t="s">
        <v>36</v>
      </c>
      <c r="E334" s="87" t="s">
        <v>117</v>
      </c>
      <c r="F334" s="73"/>
      <c r="G334" s="60">
        <f t="shared" ref="G334" si="188">SUBTOTAL(9,G335)</f>
        <v>55</v>
      </c>
      <c r="H334" s="60"/>
    </row>
    <row r="335" spans="1:8" ht="56.25">
      <c r="A335" s="102" t="s">
        <v>82</v>
      </c>
      <c r="B335" s="65" t="s">
        <v>49</v>
      </c>
      <c r="C335" s="7" t="s">
        <v>8</v>
      </c>
      <c r="D335" s="52" t="s">
        <v>36</v>
      </c>
      <c r="E335" s="87" t="s">
        <v>117</v>
      </c>
      <c r="F335" s="73" t="s">
        <v>79</v>
      </c>
      <c r="G335" s="61">
        <v>55</v>
      </c>
      <c r="H335" s="61"/>
    </row>
    <row r="336" spans="1:8" ht="37.5">
      <c r="A336" s="44" t="s">
        <v>104</v>
      </c>
      <c r="B336" s="65" t="s">
        <v>49</v>
      </c>
      <c r="C336" s="7" t="s">
        <v>8</v>
      </c>
      <c r="D336" s="52" t="s">
        <v>36</v>
      </c>
      <c r="E336" s="87" t="s">
        <v>113</v>
      </c>
      <c r="F336" s="73"/>
      <c r="G336" s="60">
        <f t="shared" ref="G336" si="189">SUBTOTAL(9,G337:G338)</f>
        <v>8291</v>
      </c>
      <c r="H336" s="60"/>
    </row>
    <row r="337" spans="1:8" ht="56.25">
      <c r="A337" s="102" t="s">
        <v>81</v>
      </c>
      <c r="B337" s="70" t="s">
        <v>49</v>
      </c>
      <c r="C337" s="36" t="s">
        <v>74</v>
      </c>
      <c r="D337" s="56" t="s">
        <v>75</v>
      </c>
      <c r="E337" s="87" t="s">
        <v>113</v>
      </c>
      <c r="F337" s="77" t="s">
        <v>78</v>
      </c>
      <c r="G337" s="61">
        <v>7677</v>
      </c>
      <c r="H337" s="61"/>
    </row>
    <row r="338" spans="1:8" ht="56.25">
      <c r="A338" s="102" t="s">
        <v>82</v>
      </c>
      <c r="B338" s="70" t="s">
        <v>49</v>
      </c>
      <c r="C338" s="36" t="s">
        <v>74</v>
      </c>
      <c r="D338" s="56" t="s">
        <v>75</v>
      </c>
      <c r="E338" s="87" t="s">
        <v>113</v>
      </c>
      <c r="F338" s="77" t="s">
        <v>79</v>
      </c>
      <c r="G338" s="61">
        <v>614</v>
      </c>
      <c r="H338" s="61"/>
    </row>
    <row r="339" spans="1:8" s="3" customFormat="1" ht="19.5">
      <c r="A339" s="48" t="s">
        <v>52</v>
      </c>
      <c r="B339" s="71"/>
      <c r="C339" s="85"/>
      <c r="D339" s="86"/>
      <c r="E339" s="85"/>
      <c r="F339" s="50"/>
      <c r="G339" s="42">
        <f t="shared" ref="G339:H339" si="190">SUBTOTAL(9,G7:G338)</f>
        <v>2140276</v>
      </c>
      <c r="H339" s="42">
        <f t="shared" si="190"/>
        <v>1415064</v>
      </c>
    </row>
    <row r="340" spans="1:8">
      <c r="A340" s="32"/>
      <c r="B340" s="33"/>
      <c r="C340" s="33"/>
      <c r="D340" s="33"/>
      <c r="E340" s="33"/>
      <c r="F340" s="33"/>
      <c r="G340" s="34"/>
      <c r="H340" s="35"/>
    </row>
    <row r="341" spans="1:8" ht="59.25" customHeight="1">
      <c r="A341" s="29"/>
      <c r="B341" s="30"/>
      <c r="C341" s="30"/>
      <c r="D341" s="30"/>
      <c r="E341" s="30"/>
      <c r="F341" s="30"/>
      <c r="G341" s="31"/>
      <c r="H341" s="31"/>
    </row>
    <row r="342" spans="1:8" s="11" customFormat="1">
      <c r="A342" s="16" t="s">
        <v>62</v>
      </c>
      <c r="B342" s="20"/>
      <c r="C342" s="20"/>
      <c r="D342" s="20"/>
      <c r="E342" s="20"/>
      <c r="F342" s="20"/>
      <c r="G342" s="21"/>
      <c r="H342" s="21"/>
    </row>
    <row r="343" spans="1:8">
      <c r="A343" s="19" t="s">
        <v>56</v>
      </c>
      <c r="B343" s="22"/>
      <c r="C343" s="22"/>
      <c r="D343" s="22"/>
      <c r="E343" s="23"/>
      <c r="F343" s="22"/>
      <c r="G343" s="17">
        <f t="shared" ref="G343:H343" si="191">SUMIFS(G$7:G$338,$C$7:$C$338,"")</f>
        <v>2140276</v>
      </c>
      <c r="H343" s="17">
        <f t="shared" si="191"/>
        <v>1415064</v>
      </c>
    </row>
    <row r="344" spans="1:8" s="12" customFormat="1" ht="19.5">
      <c r="A344" s="19" t="s">
        <v>57</v>
      </c>
      <c r="B344" s="22"/>
      <c r="C344" s="22"/>
      <c r="D344" s="22"/>
      <c r="E344" s="23"/>
      <c r="F344" s="22"/>
      <c r="G344" s="17">
        <f t="shared" ref="G344:H344" si="192">SUMIFS(G$7:G$338,$D$7:$D$338,"",$C$7:$C$338,"??")</f>
        <v>2140276</v>
      </c>
      <c r="H344" s="17">
        <f t="shared" si="192"/>
        <v>1415064</v>
      </c>
    </row>
    <row r="345" spans="1:8">
      <c r="A345" s="19" t="s">
        <v>58</v>
      </c>
      <c r="B345" s="22"/>
      <c r="C345" s="22"/>
      <c r="D345" s="22"/>
      <c r="E345" s="23"/>
      <c r="F345" s="22"/>
      <c r="G345" s="17">
        <f t="shared" ref="G345:H345" si="193">SUMIFS(G$7:G$338,$E$7:$E$338,"",$D$7:$D$338,"??")</f>
        <v>2140276</v>
      </c>
      <c r="H345" s="17">
        <f t="shared" si="193"/>
        <v>1415064</v>
      </c>
    </row>
    <row r="346" spans="1:8">
      <c r="A346" s="19" t="s">
        <v>59</v>
      </c>
      <c r="B346" s="22"/>
      <c r="C346" s="22"/>
      <c r="D346" s="22"/>
      <c r="E346" s="23"/>
      <c r="F346" s="22"/>
      <c r="G346" s="17">
        <f>SUMIFS(G$7:G$338,$E$7:$E$338,"",$D$7:$D$338,"??")</f>
        <v>2140276</v>
      </c>
      <c r="H346" s="17">
        <f>SUMIFS(H$7:H$338,$F$7:$F$338,"",$E$7:$E$338,"?????????????")</f>
        <v>1415064</v>
      </c>
    </row>
    <row r="347" spans="1:8">
      <c r="A347" s="19" t="s">
        <v>63</v>
      </c>
      <c r="B347" s="22"/>
      <c r="C347" s="22"/>
      <c r="D347" s="22"/>
      <c r="E347" s="23"/>
      <c r="F347" s="22"/>
      <c r="G347" s="17">
        <f>SUMIFS(G$7:G$338,$E$7:$E$338,"",$D$7:$D$338,"??")</f>
        <v>2140276</v>
      </c>
      <c r="H347" s="17">
        <f>SUMIFS(H$7:H$338,$F$7:$F$338,"???")</f>
        <v>1415064</v>
      </c>
    </row>
    <row r="348" spans="1:8">
      <c r="B348" s="24"/>
      <c r="C348" s="24"/>
      <c r="D348" s="24"/>
      <c r="E348" s="24"/>
      <c r="F348" s="24"/>
      <c r="G348" s="25"/>
      <c r="H348" s="25"/>
    </row>
    <row r="349" spans="1:8">
      <c r="B349" s="24"/>
      <c r="C349" s="24"/>
      <c r="D349" s="24"/>
      <c r="E349" s="24"/>
      <c r="F349" s="24"/>
      <c r="G349" s="25"/>
      <c r="H349" s="25"/>
    </row>
    <row r="350" spans="1:8" s="26" customFormat="1">
      <c r="A350" s="109" t="s">
        <v>64</v>
      </c>
      <c r="B350" s="110"/>
      <c r="C350" s="110"/>
      <c r="D350" s="110"/>
      <c r="E350" s="110"/>
      <c r="F350" s="110"/>
      <c r="G350" s="111"/>
      <c r="H350" s="111"/>
    </row>
    <row r="351" spans="1:8" s="27" customFormat="1">
      <c r="A351" s="112" t="s">
        <v>13</v>
      </c>
      <c r="B351" s="23"/>
      <c r="C351" s="23"/>
      <c r="D351" s="23"/>
      <c r="E351" s="23"/>
      <c r="F351" s="23"/>
      <c r="G351" s="113">
        <f t="shared" ref="G351:H358" si="194">SUMIFS(G$7:G$338,$B$7:$B$338,$A351,$F$7:$F$338,"???")</f>
        <v>122526</v>
      </c>
      <c r="H351" s="113">
        <f t="shared" si="194"/>
        <v>31746</v>
      </c>
    </row>
    <row r="352" spans="1:8" s="28" customFormat="1" ht="19.5">
      <c r="A352" s="112" t="s">
        <v>18</v>
      </c>
      <c r="B352" s="23"/>
      <c r="C352" s="23"/>
      <c r="D352" s="23"/>
      <c r="E352" s="23"/>
      <c r="F352" s="23"/>
      <c r="G352" s="113">
        <f t="shared" si="194"/>
        <v>334333</v>
      </c>
      <c r="H352" s="113">
        <f t="shared" si="194"/>
        <v>15624</v>
      </c>
    </row>
    <row r="353" spans="1:8" s="27" customFormat="1">
      <c r="A353" s="112" t="s">
        <v>5</v>
      </c>
      <c r="B353" s="23"/>
      <c r="C353" s="23"/>
      <c r="D353" s="23"/>
      <c r="E353" s="23"/>
      <c r="F353" s="23"/>
      <c r="G353" s="113">
        <f t="shared" si="194"/>
        <v>7651</v>
      </c>
      <c r="H353" s="113">
        <f t="shared" si="194"/>
        <v>0</v>
      </c>
    </row>
    <row r="354" spans="1:8" s="27" customFormat="1">
      <c r="A354" s="112" t="s">
        <v>188</v>
      </c>
      <c r="B354" s="23"/>
      <c r="C354" s="23"/>
      <c r="D354" s="23"/>
      <c r="E354" s="23"/>
      <c r="F354" s="23"/>
      <c r="G354" s="113">
        <f t="shared" si="194"/>
        <v>170</v>
      </c>
      <c r="H354" s="113">
        <f t="shared" si="194"/>
        <v>0</v>
      </c>
    </row>
    <row r="355" spans="1:8" s="27" customFormat="1">
      <c r="A355" s="112" t="s">
        <v>19</v>
      </c>
      <c r="B355" s="23"/>
      <c r="C355" s="23"/>
      <c r="D355" s="23"/>
      <c r="E355" s="23"/>
      <c r="F355" s="23"/>
      <c r="G355" s="113">
        <f t="shared" si="194"/>
        <v>179734</v>
      </c>
      <c r="H355" s="113">
        <f t="shared" si="194"/>
        <v>22687</v>
      </c>
    </row>
    <row r="356" spans="1:8" s="27" customFormat="1">
      <c r="A356" s="112" t="s">
        <v>20</v>
      </c>
      <c r="B356" s="23"/>
      <c r="C356" s="23"/>
      <c r="D356" s="23"/>
      <c r="E356" s="23"/>
      <c r="F356" s="23"/>
      <c r="G356" s="113">
        <f t="shared" si="194"/>
        <v>0</v>
      </c>
      <c r="H356" s="113">
        <f t="shared" si="194"/>
        <v>0</v>
      </c>
    </row>
    <row r="357" spans="1:8" s="27" customFormat="1">
      <c r="A357" s="112" t="s">
        <v>21</v>
      </c>
      <c r="B357" s="23"/>
      <c r="C357" s="23"/>
      <c r="D357" s="23"/>
      <c r="E357" s="23"/>
      <c r="F357" s="23"/>
      <c r="G357" s="113">
        <f t="shared" si="194"/>
        <v>0</v>
      </c>
      <c r="H357" s="113">
        <f t="shared" si="194"/>
        <v>0</v>
      </c>
    </row>
    <row r="358" spans="1:8" s="27" customFormat="1">
      <c r="A358" s="112" t="s">
        <v>60</v>
      </c>
      <c r="B358" s="23"/>
      <c r="C358" s="23"/>
      <c r="D358" s="23"/>
      <c r="E358" s="23"/>
      <c r="F358" s="23"/>
      <c r="G358" s="113">
        <f t="shared" si="194"/>
        <v>1487516</v>
      </c>
      <c r="H358" s="113">
        <f t="shared" si="194"/>
        <v>1345007</v>
      </c>
    </row>
    <row r="359" spans="1:8" s="27" customFormat="1">
      <c r="A359" s="112" t="s">
        <v>49</v>
      </c>
      <c r="B359" s="23"/>
      <c r="C359" s="23"/>
      <c r="D359" s="23"/>
      <c r="E359" s="23"/>
      <c r="F359" s="23"/>
      <c r="G359" s="113">
        <f>SUMIFS(G$11:G$338,$B$11:$B$338,$A359,$F$11:$F$338,"???")</f>
        <v>8346</v>
      </c>
      <c r="H359" s="113">
        <f>SUMIFS(H$7:H$338,$B$7:$B$338,$A359,$F$7:$F$338,"???")</f>
        <v>0</v>
      </c>
    </row>
    <row r="360" spans="1:8" s="27" customFormat="1">
      <c r="A360" s="114" t="s">
        <v>65</v>
      </c>
      <c r="B360" s="110"/>
      <c r="C360" s="110"/>
      <c r="D360" s="110"/>
      <c r="E360" s="110"/>
      <c r="F360" s="110"/>
      <c r="G360" s="111">
        <f t="shared" ref="G360:H360" si="195">SUM(G351:G359)</f>
        <v>2140276</v>
      </c>
      <c r="H360" s="111">
        <f t="shared" si="195"/>
        <v>1415064</v>
      </c>
    </row>
    <row r="361" spans="1:8" s="27" customFormat="1">
      <c r="A361" s="115"/>
      <c r="B361" s="116"/>
      <c r="C361" s="116"/>
      <c r="D361" s="116"/>
      <c r="E361" s="116"/>
      <c r="F361" s="116"/>
      <c r="G361" s="117"/>
      <c r="H361" s="117"/>
    </row>
    <row r="362" spans="1:8" s="27" customFormat="1">
      <c r="A362" s="109" t="s">
        <v>66</v>
      </c>
      <c r="B362" s="110"/>
      <c r="C362" s="110"/>
      <c r="D362" s="110"/>
      <c r="E362" s="110"/>
      <c r="F362" s="110"/>
      <c r="G362" s="111"/>
      <c r="H362" s="111"/>
    </row>
    <row r="363" spans="1:8" s="27" customFormat="1">
      <c r="A363" s="112" t="s">
        <v>8</v>
      </c>
      <c r="B363" s="23"/>
      <c r="C363" s="23"/>
      <c r="D363" s="23"/>
      <c r="E363" s="23"/>
      <c r="F363" s="23"/>
      <c r="G363" s="113">
        <f t="shared" ref="G363:H375" si="196">SUMIFS(G$7:G$338,$C$7:$C$338,$A363,$F$7:$F$338,"???")</f>
        <v>144148</v>
      </c>
      <c r="H363" s="113">
        <f t="shared" si="196"/>
        <v>3528</v>
      </c>
    </row>
    <row r="364" spans="1:8" s="27" customFormat="1">
      <c r="A364" s="112" t="s">
        <v>9</v>
      </c>
      <c r="B364" s="23"/>
      <c r="C364" s="23"/>
      <c r="D364" s="23"/>
      <c r="E364" s="23"/>
      <c r="F364" s="23"/>
      <c r="G364" s="113">
        <f t="shared" si="196"/>
        <v>43</v>
      </c>
      <c r="H364" s="113">
        <f t="shared" si="196"/>
        <v>0</v>
      </c>
    </row>
    <row r="365" spans="1:8" s="27" customFormat="1">
      <c r="A365" s="112" t="s">
        <v>10</v>
      </c>
      <c r="B365" s="23"/>
      <c r="C365" s="23"/>
      <c r="D365" s="23"/>
      <c r="E365" s="23"/>
      <c r="F365" s="23"/>
      <c r="G365" s="113">
        <f t="shared" si="196"/>
        <v>6190</v>
      </c>
      <c r="H365" s="113">
        <f t="shared" si="196"/>
        <v>286</v>
      </c>
    </row>
    <row r="366" spans="1:8" s="27" customFormat="1">
      <c r="A366" s="112" t="s">
        <v>14</v>
      </c>
      <c r="B366" s="23"/>
      <c r="C366" s="23"/>
      <c r="D366" s="23"/>
      <c r="E366" s="23"/>
      <c r="F366" s="23"/>
      <c r="G366" s="113">
        <f t="shared" si="196"/>
        <v>123790</v>
      </c>
      <c r="H366" s="113">
        <f t="shared" si="196"/>
        <v>85246</v>
      </c>
    </row>
    <row r="367" spans="1:8" s="27" customFormat="1">
      <c r="A367" s="112" t="s">
        <v>33</v>
      </c>
      <c r="B367" s="23"/>
      <c r="C367" s="23"/>
      <c r="D367" s="23"/>
      <c r="E367" s="23"/>
      <c r="F367" s="23"/>
      <c r="G367" s="113">
        <f t="shared" si="196"/>
        <v>351304</v>
      </c>
      <c r="H367" s="113">
        <f t="shared" si="196"/>
        <v>158608</v>
      </c>
    </row>
    <row r="368" spans="1:8" s="27" customFormat="1">
      <c r="A368" s="112" t="s">
        <v>36</v>
      </c>
      <c r="B368" s="23"/>
      <c r="C368" s="23"/>
      <c r="D368" s="23"/>
      <c r="E368" s="23"/>
      <c r="F368" s="23"/>
      <c r="G368" s="113">
        <f t="shared" si="196"/>
        <v>1172067</v>
      </c>
      <c r="H368" s="113">
        <f t="shared" si="196"/>
        <v>1105590</v>
      </c>
    </row>
    <row r="369" spans="1:8" s="27" customFormat="1">
      <c r="A369" s="112" t="s">
        <v>22</v>
      </c>
      <c r="B369" s="23"/>
      <c r="C369" s="23"/>
      <c r="D369" s="23"/>
      <c r="E369" s="23"/>
      <c r="F369" s="23"/>
      <c r="G369" s="113">
        <f t="shared" si="196"/>
        <v>169774</v>
      </c>
      <c r="H369" s="113">
        <f t="shared" si="196"/>
        <v>19341</v>
      </c>
    </row>
    <row r="370" spans="1:8" s="27" customFormat="1">
      <c r="A370" s="112" t="s">
        <v>30</v>
      </c>
      <c r="B370" s="23"/>
      <c r="C370" s="23"/>
      <c r="D370" s="23"/>
      <c r="E370" s="23"/>
      <c r="F370" s="23"/>
      <c r="G370" s="113">
        <f t="shared" si="196"/>
        <v>91082</v>
      </c>
      <c r="H370" s="113">
        <f t="shared" si="196"/>
        <v>5651</v>
      </c>
    </row>
    <row r="371" spans="1:8" s="27" customFormat="1">
      <c r="A371" s="112" t="s">
        <v>29</v>
      </c>
      <c r="B371" s="23"/>
      <c r="C371" s="23"/>
      <c r="D371" s="23"/>
      <c r="E371" s="23"/>
      <c r="F371" s="23"/>
      <c r="G371" s="113">
        <f t="shared" si="196"/>
        <v>0</v>
      </c>
      <c r="H371" s="113">
        <f t="shared" si="196"/>
        <v>0</v>
      </c>
    </row>
    <row r="372" spans="1:8" s="27" customFormat="1">
      <c r="A372" s="112" t="s">
        <v>44</v>
      </c>
      <c r="B372" s="23"/>
      <c r="C372" s="23"/>
      <c r="D372" s="23"/>
      <c r="E372" s="23"/>
      <c r="F372" s="23"/>
      <c r="G372" s="113">
        <f t="shared" si="196"/>
        <v>53334</v>
      </c>
      <c r="H372" s="113">
        <f t="shared" si="196"/>
        <v>36814</v>
      </c>
    </row>
    <row r="373" spans="1:8" s="27" customFormat="1">
      <c r="A373" s="112" t="s">
        <v>23</v>
      </c>
      <c r="B373" s="23"/>
      <c r="C373" s="23"/>
      <c r="D373" s="23"/>
      <c r="E373" s="23"/>
      <c r="F373" s="23"/>
      <c r="G373" s="113">
        <f t="shared" si="196"/>
        <v>21027</v>
      </c>
      <c r="H373" s="113">
        <f t="shared" si="196"/>
        <v>0</v>
      </c>
    </row>
    <row r="374" spans="1:8" s="27" customFormat="1">
      <c r="A374" s="112" t="s">
        <v>15</v>
      </c>
      <c r="B374" s="23"/>
      <c r="C374" s="23"/>
      <c r="D374" s="23"/>
      <c r="E374" s="23"/>
      <c r="F374" s="23"/>
      <c r="G374" s="113">
        <f t="shared" si="196"/>
        <v>5093</v>
      </c>
      <c r="H374" s="113">
        <f t="shared" si="196"/>
        <v>0</v>
      </c>
    </row>
    <row r="375" spans="1:8" s="27" customFormat="1">
      <c r="A375" s="112" t="s">
        <v>68</v>
      </c>
      <c r="B375" s="23"/>
      <c r="C375" s="23"/>
      <c r="D375" s="23"/>
      <c r="E375" s="23"/>
      <c r="F375" s="23"/>
      <c r="G375" s="113">
        <f t="shared" si="196"/>
        <v>2424</v>
      </c>
      <c r="H375" s="113">
        <f t="shared" si="196"/>
        <v>0</v>
      </c>
    </row>
    <row r="376" spans="1:8" s="26" customFormat="1">
      <c r="A376" s="114" t="s">
        <v>65</v>
      </c>
      <c r="B376" s="110"/>
      <c r="C376" s="110"/>
      <c r="D376" s="110"/>
      <c r="E376" s="118"/>
      <c r="F376" s="110"/>
      <c r="G376" s="111">
        <f t="shared" ref="G376:H376" si="197">SUM(G363:G375)</f>
        <v>2140276</v>
      </c>
      <c r="H376" s="111">
        <f t="shared" si="197"/>
        <v>1415064</v>
      </c>
    </row>
    <row r="377" spans="1:8">
      <c r="A377" s="115"/>
      <c r="B377" s="116"/>
      <c r="C377" s="116"/>
      <c r="D377" s="116"/>
      <c r="E377" s="116"/>
      <c r="F377" s="116"/>
      <c r="G377" s="117"/>
      <c r="H377" s="117"/>
    </row>
    <row r="378" spans="1:8">
      <c r="A378" s="93" t="s">
        <v>136</v>
      </c>
      <c r="B378" s="94"/>
      <c r="C378" s="94"/>
      <c r="D378" s="94"/>
      <c r="E378" s="94"/>
      <c r="F378" s="94"/>
      <c r="G378" s="95"/>
      <c r="H378" s="95"/>
    </row>
    <row r="379" spans="1:8">
      <c r="A379" s="97" t="s">
        <v>86</v>
      </c>
      <c r="B379" s="98"/>
      <c r="C379" s="98"/>
      <c r="D379" s="98"/>
      <c r="E379" s="94"/>
      <c r="F379" s="98"/>
      <c r="G379" s="99">
        <f t="shared" ref="G379:H388" si="198">SUMIFS(G$7:G$338,$F$7:$F$338,$A379,$F$7:$F$338,"???")</f>
        <v>53104</v>
      </c>
      <c r="H379" s="99">
        <f t="shared" si="198"/>
        <v>3189</v>
      </c>
    </row>
    <row r="380" spans="1:8">
      <c r="A380" s="97" t="s">
        <v>78</v>
      </c>
      <c r="B380" s="98"/>
      <c r="C380" s="98"/>
      <c r="D380" s="98"/>
      <c r="E380" s="94"/>
      <c r="F380" s="98"/>
      <c r="G380" s="99">
        <f t="shared" si="198"/>
        <v>83960</v>
      </c>
      <c r="H380" s="99">
        <f t="shared" si="198"/>
        <v>3022</v>
      </c>
    </row>
    <row r="381" spans="1:8">
      <c r="A381" s="97" t="s">
        <v>79</v>
      </c>
      <c r="B381" s="98"/>
      <c r="C381" s="98"/>
      <c r="D381" s="98"/>
      <c r="E381" s="94"/>
      <c r="F381" s="98"/>
      <c r="G381" s="99">
        <f t="shared" si="198"/>
        <v>426227</v>
      </c>
      <c r="H381" s="99">
        <f t="shared" si="198"/>
        <v>244871</v>
      </c>
    </row>
    <row r="382" spans="1:8">
      <c r="A382" s="97" t="s">
        <v>84</v>
      </c>
      <c r="B382" s="98"/>
      <c r="C382" s="98"/>
      <c r="D382" s="98"/>
      <c r="E382" s="94"/>
      <c r="F382" s="98"/>
      <c r="G382" s="99">
        <f t="shared" si="198"/>
        <v>4193</v>
      </c>
      <c r="H382" s="99">
        <f t="shared" si="198"/>
        <v>0</v>
      </c>
    </row>
    <row r="383" spans="1:8">
      <c r="A383" s="97" t="s">
        <v>103</v>
      </c>
      <c r="B383" s="98"/>
      <c r="C383" s="98"/>
      <c r="D383" s="98"/>
      <c r="E383" s="94"/>
      <c r="F383" s="98"/>
      <c r="G383" s="99">
        <f t="shared" si="198"/>
        <v>26815</v>
      </c>
      <c r="H383" s="99">
        <f t="shared" si="198"/>
        <v>19898</v>
      </c>
    </row>
    <row r="384" spans="1:8">
      <c r="A384" s="97" t="s">
        <v>183</v>
      </c>
      <c r="B384" s="98"/>
      <c r="C384" s="98"/>
      <c r="D384" s="98"/>
      <c r="E384" s="94"/>
      <c r="F384" s="98"/>
      <c r="G384" s="99">
        <f t="shared" si="198"/>
        <v>630</v>
      </c>
      <c r="H384" s="99">
        <f t="shared" si="198"/>
        <v>0</v>
      </c>
    </row>
    <row r="385" spans="1:8">
      <c r="A385" s="97" t="s">
        <v>132</v>
      </c>
      <c r="B385" s="98"/>
      <c r="C385" s="98"/>
      <c r="D385" s="98"/>
      <c r="E385" s="94"/>
      <c r="F385" s="98"/>
      <c r="G385" s="99">
        <f t="shared" si="198"/>
        <v>120</v>
      </c>
      <c r="H385" s="99">
        <f t="shared" si="198"/>
        <v>0</v>
      </c>
    </row>
    <row r="386" spans="1:8">
      <c r="A386" s="97" t="s">
        <v>161</v>
      </c>
      <c r="B386" s="98"/>
      <c r="C386" s="98"/>
      <c r="D386" s="98"/>
      <c r="E386" s="94"/>
      <c r="F386" s="98"/>
      <c r="G386" s="99">
        <f t="shared" si="198"/>
        <v>0</v>
      </c>
      <c r="H386" s="99">
        <f t="shared" si="198"/>
        <v>0</v>
      </c>
    </row>
    <row r="387" spans="1:8">
      <c r="A387" s="97" t="s">
        <v>96</v>
      </c>
      <c r="B387" s="98"/>
      <c r="C387" s="98"/>
      <c r="D387" s="98"/>
      <c r="E387" s="94"/>
      <c r="F387" s="98"/>
      <c r="G387" s="99">
        <f t="shared" si="198"/>
        <v>1207689</v>
      </c>
      <c r="H387" s="99">
        <f t="shared" si="198"/>
        <v>1137309</v>
      </c>
    </row>
    <row r="388" spans="1:8">
      <c r="A388" s="97" t="s">
        <v>19</v>
      </c>
      <c r="B388" s="98"/>
      <c r="C388" s="98"/>
      <c r="D388" s="98"/>
      <c r="E388" s="94"/>
      <c r="F388" s="98"/>
      <c r="G388" s="99">
        <f t="shared" si="198"/>
        <v>258986</v>
      </c>
      <c r="H388" s="99">
        <f t="shared" si="198"/>
        <v>1223</v>
      </c>
    </row>
    <row r="389" spans="1:8">
      <c r="A389" s="97" t="s">
        <v>100</v>
      </c>
      <c r="B389" s="98"/>
      <c r="C389" s="98"/>
      <c r="D389" s="98"/>
      <c r="E389" s="94"/>
      <c r="F389" s="98"/>
      <c r="G389" s="99">
        <f t="shared" ref="G389:H396" si="199">SUMIFS(G$7:G$338,$F$7:$F$338,$A389,$F$7:$F$338,"???")</f>
        <v>48476</v>
      </c>
      <c r="H389" s="99">
        <f t="shared" si="199"/>
        <v>5227</v>
      </c>
    </row>
    <row r="390" spans="1:8">
      <c r="A390" s="97" t="s">
        <v>90</v>
      </c>
      <c r="B390" s="98"/>
      <c r="C390" s="98"/>
      <c r="D390" s="98"/>
      <c r="E390" s="94"/>
      <c r="F390" s="98"/>
      <c r="G390" s="99">
        <f t="shared" si="199"/>
        <v>15938</v>
      </c>
      <c r="H390" s="99">
        <f t="shared" si="199"/>
        <v>286</v>
      </c>
    </row>
    <row r="391" spans="1:8">
      <c r="A391" s="97" t="s">
        <v>92</v>
      </c>
      <c r="B391" s="98"/>
      <c r="C391" s="98"/>
      <c r="D391" s="98"/>
      <c r="E391" s="94"/>
      <c r="F391" s="98"/>
      <c r="G391" s="99">
        <f t="shared" si="199"/>
        <v>2424</v>
      </c>
      <c r="H391" s="99">
        <f t="shared" si="199"/>
        <v>0</v>
      </c>
    </row>
    <row r="392" spans="1:8">
      <c r="A392" s="97" t="s">
        <v>88</v>
      </c>
      <c r="B392" s="98"/>
      <c r="C392" s="98"/>
      <c r="D392" s="98"/>
      <c r="E392" s="94"/>
      <c r="F392" s="98"/>
      <c r="G392" s="99">
        <f t="shared" si="199"/>
        <v>9823</v>
      </c>
      <c r="H392" s="99">
        <f t="shared" si="199"/>
        <v>39</v>
      </c>
    </row>
    <row r="393" spans="1:8">
      <c r="A393" s="97" t="s">
        <v>134</v>
      </c>
      <c r="B393" s="98"/>
      <c r="C393" s="98"/>
      <c r="D393" s="98"/>
      <c r="E393" s="94"/>
      <c r="F393" s="98"/>
      <c r="G393" s="99">
        <f t="shared" si="199"/>
        <v>0</v>
      </c>
      <c r="H393" s="99">
        <f t="shared" si="199"/>
        <v>0</v>
      </c>
    </row>
    <row r="394" spans="1:8">
      <c r="A394" s="97" t="s">
        <v>148</v>
      </c>
      <c r="B394" s="98"/>
      <c r="C394" s="98"/>
      <c r="D394" s="98"/>
      <c r="E394" s="98"/>
      <c r="F394" s="98"/>
      <c r="G394" s="99">
        <f t="shared" si="199"/>
        <v>0</v>
      </c>
      <c r="H394" s="99">
        <f t="shared" si="199"/>
        <v>0</v>
      </c>
    </row>
    <row r="395" spans="1:8">
      <c r="A395" s="97" t="s">
        <v>80</v>
      </c>
      <c r="B395" s="98"/>
      <c r="C395" s="98"/>
      <c r="D395" s="98"/>
      <c r="E395" s="94"/>
      <c r="F395" s="98"/>
      <c r="G395" s="99">
        <f t="shared" si="199"/>
        <v>1891</v>
      </c>
      <c r="H395" s="99">
        <f t="shared" si="199"/>
        <v>0</v>
      </c>
    </row>
    <row r="396" spans="1:8">
      <c r="A396" s="97" t="s">
        <v>77</v>
      </c>
      <c r="B396" s="98"/>
      <c r="C396" s="98"/>
      <c r="D396" s="98"/>
      <c r="E396" s="94"/>
      <c r="F396" s="98"/>
      <c r="G396" s="99">
        <f t="shared" si="199"/>
        <v>0</v>
      </c>
      <c r="H396" s="99">
        <f t="shared" si="199"/>
        <v>0</v>
      </c>
    </row>
    <row r="397" spans="1:8">
      <c r="A397" s="100" t="s">
        <v>65</v>
      </c>
      <c r="B397" s="94"/>
      <c r="C397" s="94"/>
      <c r="D397" s="94"/>
      <c r="E397" s="96"/>
      <c r="F397" s="94"/>
      <c r="G397" s="95">
        <f t="shared" ref="G397:H397" si="200">SUM(G379:G396)</f>
        <v>2140276</v>
      </c>
      <c r="H397" s="95">
        <f t="shared" si="200"/>
        <v>1415064</v>
      </c>
    </row>
    <row r="398" spans="1:8">
      <c r="G398" s="10"/>
      <c r="H398" s="10"/>
    </row>
    <row r="399" spans="1:8">
      <c r="A399" s="93" t="s">
        <v>167</v>
      </c>
      <c r="B399" s="94"/>
      <c r="C399" s="94"/>
      <c r="D399" s="94"/>
      <c r="E399" s="94"/>
      <c r="F399" s="94"/>
      <c r="G399" s="95"/>
      <c r="H399" s="95"/>
    </row>
    <row r="400" spans="1:8">
      <c r="A400" s="127" t="s">
        <v>119</v>
      </c>
      <c r="B400" s="98"/>
      <c r="C400" s="98"/>
      <c r="D400" s="98"/>
      <c r="E400" s="98"/>
      <c r="F400" s="98"/>
      <c r="G400" s="99">
        <f t="shared" ref="G400:H409" si="201">SUMIFS(G$9:G$432,$E$9:$E$432,$A400,$F$9:$F$432,"???")</f>
        <v>3403</v>
      </c>
      <c r="H400" s="99">
        <f t="shared" si="201"/>
        <v>286</v>
      </c>
    </row>
    <row r="401" spans="1:8">
      <c r="A401" s="127" t="s">
        <v>129</v>
      </c>
      <c r="B401" s="98"/>
      <c r="C401" s="98"/>
      <c r="D401" s="98"/>
      <c r="E401" s="98"/>
      <c r="F401" s="98"/>
      <c r="G401" s="99">
        <f t="shared" si="201"/>
        <v>22847</v>
      </c>
      <c r="H401" s="99">
        <f t="shared" si="201"/>
        <v>16486</v>
      </c>
    </row>
    <row r="402" spans="1:8">
      <c r="A402" s="127" t="s">
        <v>125</v>
      </c>
      <c r="B402" s="98"/>
      <c r="C402" s="98"/>
      <c r="D402" s="98"/>
      <c r="E402" s="98"/>
      <c r="F402" s="98"/>
      <c r="G402" s="99">
        <f t="shared" si="201"/>
        <v>10283</v>
      </c>
      <c r="H402" s="99">
        <f t="shared" si="201"/>
        <v>2470</v>
      </c>
    </row>
    <row r="403" spans="1:8">
      <c r="A403" s="127" t="s">
        <v>168</v>
      </c>
      <c r="B403" s="98"/>
      <c r="C403" s="98"/>
      <c r="D403" s="98"/>
      <c r="E403" s="98"/>
      <c r="F403" s="98"/>
      <c r="G403" s="99">
        <f t="shared" si="201"/>
        <v>0</v>
      </c>
      <c r="H403" s="99">
        <f t="shared" si="201"/>
        <v>0</v>
      </c>
    </row>
    <row r="404" spans="1:8">
      <c r="A404" s="127" t="s">
        <v>121</v>
      </c>
      <c r="B404" s="98"/>
      <c r="C404" s="98"/>
      <c r="D404" s="98"/>
      <c r="E404" s="98"/>
      <c r="F404" s="98"/>
      <c r="G404" s="99">
        <f t="shared" si="201"/>
        <v>103065</v>
      </c>
      <c r="H404" s="99">
        <f t="shared" si="201"/>
        <v>80001</v>
      </c>
    </row>
    <row r="405" spans="1:8">
      <c r="A405" s="127" t="s">
        <v>179</v>
      </c>
      <c r="B405" s="98"/>
      <c r="C405" s="98"/>
      <c r="D405" s="98"/>
      <c r="E405" s="98"/>
      <c r="F405" s="98"/>
      <c r="G405" s="99">
        <f t="shared" si="201"/>
        <v>200</v>
      </c>
      <c r="H405" s="99">
        <f t="shared" si="201"/>
        <v>0</v>
      </c>
    </row>
    <row r="406" spans="1:8">
      <c r="A406" s="127" t="s">
        <v>130</v>
      </c>
      <c r="B406" s="98"/>
      <c r="C406" s="98"/>
      <c r="D406" s="98"/>
      <c r="E406" s="98"/>
      <c r="F406" s="98"/>
      <c r="G406" s="99">
        <f t="shared" si="201"/>
        <v>20757</v>
      </c>
      <c r="H406" s="99">
        <f t="shared" si="201"/>
        <v>0</v>
      </c>
    </row>
    <row r="407" spans="1:8">
      <c r="A407" s="127" t="s">
        <v>169</v>
      </c>
      <c r="B407" s="98"/>
      <c r="C407" s="98"/>
      <c r="D407" s="98"/>
      <c r="E407" s="98"/>
      <c r="F407" s="98"/>
      <c r="G407" s="99">
        <f t="shared" si="201"/>
        <v>1145</v>
      </c>
      <c r="H407" s="99">
        <f t="shared" si="201"/>
        <v>0</v>
      </c>
    </row>
    <row r="408" spans="1:8">
      <c r="A408" s="127" t="s">
        <v>122</v>
      </c>
      <c r="B408" s="98"/>
      <c r="C408" s="98"/>
      <c r="D408" s="98"/>
      <c r="E408" s="98"/>
      <c r="F408" s="98"/>
      <c r="G408" s="99">
        <f t="shared" si="201"/>
        <v>8699</v>
      </c>
      <c r="H408" s="99">
        <f t="shared" si="201"/>
        <v>4788</v>
      </c>
    </row>
    <row r="409" spans="1:8">
      <c r="A409" s="127" t="s">
        <v>114</v>
      </c>
      <c r="B409" s="98"/>
      <c r="C409" s="98"/>
      <c r="D409" s="98"/>
      <c r="E409" s="98"/>
      <c r="F409" s="98"/>
      <c r="G409" s="99">
        <f t="shared" si="201"/>
        <v>88373</v>
      </c>
      <c r="H409" s="99">
        <f t="shared" si="201"/>
        <v>27</v>
      </c>
    </row>
    <row r="410" spans="1:8">
      <c r="A410" s="127" t="s">
        <v>123</v>
      </c>
      <c r="B410" s="98"/>
      <c r="C410" s="98"/>
      <c r="D410" s="98"/>
      <c r="E410" s="98"/>
      <c r="F410" s="98"/>
      <c r="G410" s="99">
        <f t="shared" ref="G410:H419" si="202">SUMIFS(G$9:G$432,$E$9:$E$432,$A410,$F$9:$F$432,"???")</f>
        <v>563</v>
      </c>
      <c r="H410" s="99">
        <f t="shared" si="202"/>
        <v>0</v>
      </c>
    </row>
    <row r="411" spans="1:8">
      <c r="A411" s="127" t="s">
        <v>133</v>
      </c>
      <c r="B411" s="98"/>
      <c r="C411" s="98"/>
      <c r="D411" s="98"/>
      <c r="E411" s="98"/>
      <c r="F411" s="98"/>
      <c r="G411" s="99">
        <f t="shared" si="202"/>
        <v>659</v>
      </c>
      <c r="H411" s="99">
        <f t="shared" si="202"/>
        <v>0</v>
      </c>
    </row>
    <row r="412" spans="1:8">
      <c r="A412" s="127" t="s">
        <v>124</v>
      </c>
      <c r="B412" s="98"/>
      <c r="C412" s="98"/>
      <c r="D412" s="98"/>
      <c r="E412" s="98"/>
      <c r="F412" s="98"/>
      <c r="G412" s="99">
        <f t="shared" si="202"/>
        <v>70</v>
      </c>
      <c r="H412" s="99">
        <f t="shared" si="202"/>
        <v>0</v>
      </c>
    </row>
    <row r="413" spans="1:8">
      <c r="A413" s="127" t="s">
        <v>144</v>
      </c>
      <c r="B413" s="98"/>
      <c r="C413" s="98"/>
      <c r="D413" s="98"/>
      <c r="E413" s="98"/>
      <c r="F413" s="98"/>
      <c r="G413" s="99">
        <f t="shared" si="202"/>
        <v>0</v>
      </c>
      <c r="H413" s="99">
        <f t="shared" si="202"/>
        <v>0</v>
      </c>
    </row>
    <row r="414" spans="1:8">
      <c r="A414" s="127" t="s">
        <v>115</v>
      </c>
      <c r="B414" s="98"/>
      <c r="C414" s="98"/>
      <c r="D414" s="98"/>
      <c r="E414" s="98"/>
      <c r="F414" s="98"/>
      <c r="G414" s="99">
        <f t="shared" si="202"/>
        <v>34901</v>
      </c>
      <c r="H414" s="99">
        <f t="shared" si="202"/>
        <v>15615</v>
      </c>
    </row>
    <row r="415" spans="1:8">
      <c r="A415" s="127" t="s">
        <v>127</v>
      </c>
      <c r="B415" s="98"/>
      <c r="C415" s="98"/>
      <c r="D415" s="98"/>
      <c r="E415" s="98"/>
      <c r="F415" s="98"/>
      <c r="G415" s="99">
        <f t="shared" si="202"/>
        <v>5811</v>
      </c>
      <c r="H415" s="99">
        <f t="shared" si="202"/>
        <v>550</v>
      </c>
    </row>
    <row r="416" spans="1:8">
      <c r="A416" s="127" t="s">
        <v>155</v>
      </c>
      <c r="B416" s="98"/>
      <c r="C416" s="98"/>
      <c r="D416" s="98"/>
      <c r="E416" s="98"/>
      <c r="F416" s="98"/>
      <c r="G416" s="99">
        <f t="shared" si="202"/>
        <v>1131</v>
      </c>
      <c r="H416" s="99">
        <f t="shared" si="202"/>
        <v>750</v>
      </c>
    </row>
    <row r="417" spans="1:8">
      <c r="A417" s="127" t="s">
        <v>116</v>
      </c>
      <c r="B417" s="98"/>
      <c r="C417" s="98"/>
      <c r="D417" s="98"/>
      <c r="E417" s="98"/>
      <c r="F417" s="98"/>
      <c r="G417" s="99">
        <f t="shared" si="202"/>
        <v>20505</v>
      </c>
      <c r="H417" s="99">
        <f t="shared" si="202"/>
        <v>249</v>
      </c>
    </row>
    <row r="418" spans="1:8">
      <c r="A418" s="127" t="s">
        <v>146</v>
      </c>
      <c r="B418" s="98"/>
      <c r="C418" s="98"/>
      <c r="D418" s="98"/>
      <c r="E418" s="98"/>
      <c r="F418" s="98"/>
      <c r="G418" s="99">
        <f t="shared" si="202"/>
        <v>1171186</v>
      </c>
      <c r="H418" s="99">
        <f t="shared" si="202"/>
        <v>1105590</v>
      </c>
    </row>
    <row r="419" spans="1:8">
      <c r="A419" s="127" t="s">
        <v>131</v>
      </c>
      <c r="B419" s="98"/>
      <c r="C419" s="98"/>
      <c r="D419" s="98"/>
      <c r="E419" s="98"/>
      <c r="F419" s="98"/>
      <c r="G419" s="99">
        <f t="shared" si="202"/>
        <v>4695</v>
      </c>
      <c r="H419" s="99">
        <f t="shared" si="202"/>
        <v>0</v>
      </c>
    </row>
    <row r="420" spans="1:8">
      <c r="A420" s="127" t="s">
        <v>117</v>
      </c>
      <c r="B420" s="98"/>
      <c r="C420" s="98"/>
      <c r="D420" s="98"/>
      <c r="E420" s="98"/>
      <c r="F420" s="98"/>
      <c r="G420" s="99">
        <f t="shared" ref="G420:H429" si="203">SUMIFS(G$9:G$432,$E$9:$E$432,$A420,$F$9:$F$432,"???")</f>
        <v>494</v>
      </c>
      <c r="H420" s="99">
        <f t="shared" si="203"/>
        <v>0</v>
      </c>
    </row>
    <row r="421" spans="1:8">
      <c r="A421" s="127" t="s">
        <v>118</v>
      </c>
      <c r="B421" s="98"/>
      <c r="C421" s="98"/>
      <c r="D421" s="98"/>
      <c r="E421" s="98"/>
      <c r="F421" s="98"/>
      <c r="G421" s="99">
        <f t="shared" si="203"/>
        <v>498</v>
      </c>
      <c r="H421" s="99">
        <f t="shared" si="203"/>
        <v>0</v>
      </c>
    </row>
    <row r="422" spans="1:8">
      <c r="A422" s="127" t="s">
        <v>126</v>
      </c>
      <c r="B422" s="98"/>
      <c r="C422" s="98"/>
      <c r="D422" s="98"/>
      <c r="E422" s="98"/>
      <c r="F422" s="98"/>
      <c r="G422" s="99">
        <f t="shared" si="203"/>
        <v>125114</v>
      </c>
      <c r="H422" s="99">
        <f t="shared" si="203"/>
        <v>5651</v>
      </c>
    </row>
    <row r="423" spans="1:8">
      <c r="A423" s="127" t="s">
        <v>147</v>
      </c>
      <c r="B423" s="98"/>
      <c r="C423" s="98"/>
      <c r="D423" s="98"/>
      <c r="E423" s="98"/>
      <c r="F423" s="98"/>
      <c r="G423" s="99">
        <f t="shared" si="203"/>
        <v>202</v>
      </c>
      <c r="H423" s="99">
        <f t="shared" si="203"/>
        <v>0</v>
      </c>
    </row>
    <row r="424" spans="1:8">
      <c r="A424" s="127" t="s">
        <v>156</v>
      </c>
      <c r="B424" s="98"/>
      <c r="C424" s="98"/>
      <c r="D424" s="98"/>
      <c r="E424" s="98"/>
      <c r="F424" s="98"/>
      <c r="G424" s="99">
        <f t="shared" si="203"/>
        <v>54</v>
      </c>
      <c r="H424" s="99">
        <f t="shared" si="203"/>
        <v>0</v>
      </c>
    </row>
    <row r="425" spans="1:8">
      <c r="A425" s="127" t="s">
        <v>120</v>
      </c>
      <c r="B425" s="98"/>
      <c r="C425" s="98"/>
      <c r="D425" s="98"/>
      <c r="E425" s="98"/>
      <c r="F425" s="98"/>
      <c r="G425" s="99">
        <f t="shared" si="203"/>
        <v>184894</v>
      </c>
      <c r="H425" s="99">
        <f t="shared" si="203"/>
        <v>6645</v>
      </c>
    </row>
    <row r="426" spans="1:8">
      <c r="A426" s="127" t="s">
        <v>128</v>
      </c>
      <c r="B426" s="98"/>
      <c r="C426" s="98"/>
      <c r="D426" s="98"/>
      <c r="E426" s="98"/>
      <c r="F426" s="98"/>
      <c r="G426" s="99">
        <f t="shared" si="203"/>
        <v>234</v>
      </c>
      <c r="H426" s="99">
        <f t="shared" si="203"/>
        <v>0</v>
      </c>
    </row>
    <row r="427" spans="1:8">
      <c r="A427" s="127" t="s">
        <v>137</v>
      </c>
      <c r="B427" s="98"/>
      <c r="C427" s="98"/>
      <c r="D427" s="98"/>
      <c r="E427" s="98"/>
      <c r="F427" s="98"/>
      <c r="G427" s="99">
        <f t="shared" si="203"/>
        <v>145625</v>
      </c>
      <c r="H427" s="99">
        <f t="shared" si="203"/>
        <v>131657</v>
      </c>
    </row>
    <row r="428" spans="1:8">
      <c r="A428" s="127" t="s">
        <v>159</v>
      </c>
      <c r="B428" s="98"/>
      <c r="C428" s="98"/>
      <c r="D428" s="98"/>
      <c r="E428" s="98"/>
      <c r="F428" s="98"/>
      <c r="G428" s="99">
        <f t="shared" si="203"/>
        <v>22032</v>
      </c>
      <c r="H428" s="99">
        <f t="shared" si="203"/>
        <v>18436</v>
      </c>
    </row>
    <row r="429" spans="1:8">
      <c r="A429" s="127" t="s">
        <v>113</v>
      </c>
      <c r="B429" s="98"/>
      <c r="C429" s="98"/>
      <c r="D429" s="98"/>
      <c r="E429" s="98"/>
      <c r="F429" s="98"/>
      <c r="G429" s="99">
        <f t="shared" si="203"/>
        <v>162836</v>
      </c>
      <c r="H429" s="99">
        <f t="shared" si="203"/>
        <v>25863</v>
      </c>
    </row>
    <row r="430" spans="1:8">
      <c r="A430" s="100" t="s">
        <v>65</v>
      </c>
      <c r="B430" s="94"/>
      <c r="C430" s="94"/>
      <c r="D430" s="94"/>
      <c r="E430" s="101"/>
      <c r="F430" s="94"/>
      <c r="G430" s="95">
        <f t="shared" ref="G430:H430" si="204">SUM(G400:G429)</f>
        <v>2140276</v>
      </c>
      <c r="H430" s="95">
        <f t="shared" si="204"/>
        <v>1415064</v>
      </c>
    </row>
  </sheetData>
  <autoFilter ref="A6:F340"/>
  <mergeCells count="10">
    <mergeCell ref="F1:H1"/>
    <mergeCell ref="F2:H2"/>
    <mergeCell ref="A3:H3"/>
    <mergeCell ref="E5:E6"/>
    <mergeCell ref="F5:F6"/>
    <mergeCell ref="B5:B6"/>
    <mergeCell ref="A5:A6"/>
    <mergeCell ref="C5:C6"/>
    <mergeCell ref="D5:D6"/>
    <mergeCell ref="G5:H5"/>
  </mergeCells>
  <dataValidations count="2">
    <dataValidation type="textLength" operator="equal" allowBlank="1" showInputMessage="1" showErrorMessage="1" sqref="A400:A429 E334:E338 E286:E287 E265:E271 E101:E109 E81:E82 E94:E95 E77:E78 E97:E99 E84:E85 E87:E91 E23:E29 E10:E20 E32:E35 E37:E40 E54:E59 E67:E74 E42:E43 E64:E65 E51:E52 E61:E62 E46:E47 E193:E194 E144:E145 E175:E176 E198:E199 E166:E172 E134:E138 E184:E188 E179:E180 E163:E164 E141:E142 E148:E161 E121:E131 E112:E113 E115:E119 E248:E249 E210:E223 E190:E191 E252:E261 E203:E208 E225:E226 E229:E236 E238:E245 E277:E283 E274:E275 E307:E322 E325:E326 E329:E330 E289:E292 E302:E305 E294:E295 E297:E299">
      <formula1>13</formula1>
    </dataValidation>
    <dataValidation type="textLength" operator="equal" allowBlank="1" showInputMessage="1" showErrorMessage="1" sqref="E341 E339 E331:E333 E262:E264 E83 E100 E96 E79:E80 E75:E76 E86 E92:E93 E21:E22 E7:E9 E30:E31 E36 E60 E44:E45 E41 E66 E63 E48:E50 E53 E195:E197 E200:E202 E181:E183 E165 E139:E140 E146:E147 E132:E133 E177:E178 E173:E174 E162 E143 E110:E111 E114 E120 E246:E247 E250:E251 E237 E209 E189 E192 E227:E228 E224 E276 E272:E273 E284:E285 E323:E324 E293 E327:E328 E288 E306 E300:E301 E296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48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finochef</cp:lastModifiedBy>
  <cp:lastPrinted>2022-03-22T06:03:54Z</cp:lastPrinted>
  <dcterms:created xsi:type="dcterms:W3CDTF">2009-11-05T14:15:41Z</dcterms:created>
  <dcterms:modified xsi:type="dcterms:W3CDTF">2022-03-22T06:05:27Z</dcterms:modified>
</cp:coreProperties>
</file>