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лесова\Desktop\МНПА\проекты администрации\2022\126 МП Жилищ строит 05.2022\"/>
    </mc:Choice>
  </mc:AlternateContent>
  <bookViews>
    <workbookView xWindow="120" yWindow="15" windowWidth="18975" windowHeight="12465"/>
  </bookViews>
  <sheets>
    <sheet name="Лист1" sheetId="14" r:id="rId1"/>
  </sheets>
  <definedNames>
    <definedName name="_xlnm.Print_Titles" localSheetId="0">Лист1!$7:$9</definedName>
    <definedName name="_xlnm.Print_Area" localSheetId="0">Лист1!$A$1:$AG$23</definedName>
  </definedNames>
  <calcPr calcId="152511"/>
</workbook>
</file>

<file path=xl/calcChain.xml><?xml version="1.0" encoding="utf-8"?>
<calcChain xmlns="http://schemas.openxmlformats.org/spreadsheetml/2006/main">
  <c r="AE15" i="14" l="1"/>
  <c r="AB15" i="14"/>
  <c r="Y15" i="14"/>
  <c r="V15" i="14"/>
  <c r="S15" i="14"/>
  <c r="AG19" i="14"/>
  <c r="AF19" i="14"/>
  <c r="AD19" i="14"/>
  <c r="AC19" i="14"/>
  <c r="AA19" i="14"/>
  <c r="Z19" i="14"/>
  <c r="X19" i="14"/>
  <c r="W19" i="14"/>
  <c r="U19" i="14"/>
  <c r="T19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AG16" i="14"/>
  <c r="AF16" i="14"/>
  <c r="AD16" i="14"/>
  <c r="AC16" i="14"/>
  <c r="AA16" i="14"/>
  <c r="Z16" i="14"/>
  <c r="X16" i="14"/>
  <c r="W16" i="14"/>
  <c r="U16" i="14"/>
  <c r="T16" i="14"/>
  <c r="AE10" i="14"/>
  <c r="AB10" i="14"/>
  <c r="Y10" i="14"/>
  <c r="V10" i="14"/>
  <c r="S10" i="14"/>
  <c r="M10" i="14"/>
  <c r="P11" i="14"/>
  <c r="P13" i="14"/>
  <c r="R19" i="14"/>
  <c r="Q19" i="14"/>
  <c r="P19" i="14" s="1"/>
  <c r="O19" i="14"/>
  <c r="N19" i="14"/>
  <c r="L19" i="14"/>
  <c r="K19" i="14"/>
  <c r="J19" i="14" s="1"/>
  <c r="I19" i="14"/>
  <c r="H19" i="14"/>
  <c r="F19" i="14"/>
  <c r="E19" i="14"/>
  <c r="D19" i="14" s="1"/>
  <c r="R18" i="14"/>
  <c r="Q18" i="14"/>
  <c r="O18" i="14"/>
  <c r="N18" i="14"/>
  <c r="M18" i="14" s="1"/>
  <c r="L18" i="14"/>
  <c r="K18" i="14"/>
  <c r="I18" i="14"/>
  <c r="H18" i="14"/>
  <c r="G18" i="14" s="1"/>
  <c r="F18" i="14"/>
  <c r="E18" i="14"/>
  <c r="R16" i="14"/>
  <c r="Q16" i="14"/>
  <c r="P16" i="14" s="1"/>
  <c r="O16" i="14"/>
  <c r="N16" i="14"/>
  <c r="L16" i="14"/>
  <c r="K16" i="14"/>
  <c r="I16" i="14"/>
  <c r="H16" i="14"/>
  <c r="F16" i="14"/>
  <c r="E16" i="14"/>
  <c r="P15" i="14"/>
  <c r="M15" i="14"/>
  <c r="J15" i="14"/>
  <c r="G15" i="14"/>
  <c r="D15" i="14"/>
  <c r="J13" i="14"/>
  <c r="G13" i="14"/>
  <c r="D13" i="14"/>
  <c r="J11" i="14"/>
  <c r="G11" i="14"/>
  <c r="D11" i="14"/>
  <c r="P10" i="14"/>
  <c r="J10" i="14"/>
  <c r="G10" i="14"/>
  <c r="D10" i="14"/>
  <c r="J16" i="14" l="1"/>
  <c r="D18" i="14"/>
  <c r="G19" i="14"/>
  <c r="M19" i="14"/>
  <c r="V19" i="14"/>
  <c r="G16" i="14"/>
  <c r="M16" i="14"/>
  <c r="S19" i="14"/>
  <c r="AB19" i="14"/>
  <c r="AE16" i="14"/>
  <c r="Y16" i="14"/>
  <c r="AE19" i="14"/>
  <c r="AB16" i="14"/>
  <c r="Y19" i="14"/>
  <c r="V16" i="14"/>
  <c r="S16" i="14"/>
  <c r="D16" i="14"/>
  <c r="J18" i="14"/>
  <c r="P18" i="14"/>
  <c r="C16" i="14" l="1"/>
  <c r="C19" i="14"/>
  <c r="C18" i="14"/>
</calcChain>
</file>

<file path=xl/sharedStrings.xml><?xml version="1.0" encoding="utf-8"?>
<sst xmlns="http://schemas.openxmlformats.org/spreadsheetml/2006/main" count="74" uniqueCount="42">
  <si>
    <t>№ п/п</t>
  </si>
  <si>
    <t>Наименование мероприятия</t>
  </si>
  <si>
    <t>2016 год</t>
  </si>
  <si>
    <t>2017 год</t>
  </si>
  <si>
    <t>2018 год</t>
  </si>
  <si>
    <t>2019 год</t>
  </si>
  <si>
    <t>2020 год</t>
  </si>
  <si>
    <t>Всего</t>
  </si>
  <si>
    <t>бюджет г.о.Кинель</t>
  </si>
  <si>
    <t>1</t>
  </si>
  <si>
    <t>Комитет по управлению муниципальным имуществом</t>
  </si>
  <si>
    <t>2</t>
  </si>
  <si>
    <t>3</t>
  </si>
  <si>
    <t>ИТОГО по Программе</t>
  </si>
  <si>
    <t>в т.ч.</t>
  </si>
  <si>
    <t>Управление архитектуры и градостроительства</t>
  </si>
  <si>
    <t>Формирование земельных участков для жилищного строительства, комплексного освоения в целях жилищного строительства</t>
  </si>
  <si>
    <t>Проведение аукционов на право заключения договоров аренды земельных участков в целях жилищного строительства</t>
  </si>
  <si>
    <t>Предоставление сформированных земельных участков в собственность граждан</t>
  </si>
  <si>
    <t>Формирование земельных участков для предоставления их бесплатно в собственность граждан в целях индивидуального жилищного строительства</t>
  </si>
  <si>
    <t>4</t>
  </si>
  <si>
    <t>5</t>
  </si>
  <si>
    <t>6</t>
  </si>
  <si>
    <t>Объем и источники финансирования, тыс.рублей</t>
  </si>
  <si>
    <t>В рамках текущей деятельности</t>
  </si>
  <si>
    <t>Проектирование и строительство коммунальной инфраструктуры на земельных участках для жилья экономического класса</t>
  </si>
  <si>
    <t>иные источники</t>
  </si>
  <si>
    <t>* КУМИ – Комитет по управлению имуществом</t>
  </si>
  <si>
    <t xml:space="preserve">* УАиГ – Управление архитектуры и градостроительства </t>
  </si>
  <si>
    <t>Исполнитель *</t>
  </si>
  <si>
    <t>УАиГ</t>
  </si>
  <si>
    <t>КУМИ</t>
  </si>
  <si>
    <t>Разработка (корректировка) документов территориального планирования, правил землепользования и застройки территорий городского округа Кинель, документации по планировке территорий, ведение дежурной карты</t>
  </si>
  <si>
    <t>2021 год</t>
  </si>
  <si>
    <t>2022 год</t>
  </si>
  <si>
    <t>2023 год</t>
  </si>
  <si>
    <t>2024 год</t>
  </si>
  <si>
    <t>2025 год</t>
  </si>
  <si>
    <t xml:space="preserve">Перечень программных мероприятий муниципальной программы «Стимулирование развития жилищного строительства в городском округе Кинель на 2016-2025 годы».
Перечень программных мероприятий муниципальной программы.
«Стимулирование развития жилищного строительства в городском округе Кинель на 2016-2020 годы»
</t>
  </si>
  <si>
    <t>».</t>
  </si>
  <si>
    <t xml:space="preserve">«Приложение №2
к муниципальной программе городского округа Кинель Самарской области «Стимулирование развития жилищного строительства в городском округе Кинель на 2016-2025 годы" в редакции
</t>
  </si>
  <si>
    <t>от   23.06.2022                № 1721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</si>
</sst>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49" fontId="4" fillId="0" borderId="0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3" fillId="0" borderId="0" xfId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164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AG32"/>
  <sheetViews>
    <sheetView tabSelected="1" zoomScale="68" zoomScaleNormal="68" zoomScaleSheetLayoutView="82" workbookViewId="0">
      <selection activeCell="AB3" sqref="AB3:AG3"/>
    </sheetView>
  </sheetViews>
  <sheetFormatPr defaultRowHeight="15.75" outlineLevelRow="1" x14ac:dyDescent="0.25"/>
  <cols>
    <col min="1" max="1" width="5" style="5" customWidth="1"/>
    <col min="2" max="2" width="39" style="10" customWidth="1"/>
    <col min="3" max="3" width="17.875" style="11" customWidth="1"/>
    <col min="4" max="4" width="8.375" style="5" customWidth="1"/>
    <col min="5" max="5" width="9.5" style="5" customWidth="1"/>
    <col min="6" max="6" width="9.125" style="5" customWidth="1"/>
    <col min="7" max="7" width="7.625" style="5" customWidth="1"/>
    <col min="8" max="8" width="8.625" style="5" customWidth="1"/>
    <col min="9" max="9" width="9" style="5" customWidth="1"/>
    <col min="10" max="10" width="8.25" style="5" customWidth="1"/>
    <col min="11" max="11" width="9.5" style="5" customWidth="1"/>
    <col min="12" max="12" width="9.25" style="5" customWidth="1"/>
    <col min="13" max="13" width="7.5" style="5" customWidth="1"/>
    <col min="14" max="14" width="9.25" style="5" customWidth="1"/>
    <col min="15" max="15" width="9.125" style="5" customWidth="1"/>
    <col min="16" max="16" width="8.125" style="5" customWidth="1"/>
    <col min="17" max="17" width="9.5" style="5" customWidth="1"/>
    <col min="18" max="18" width="9.25" style="5" customWidth="1"/>
    <col min="19" max="19" width="9" style="5"/>
    <col min="20" max="20" width="9.5" style="5" customWidth="1"/>
    <col min="21" max="22" width="9" style="5"/>
    <col min="23" max="23" width="9.5" style="5" customWidth="1"/>
    <col min="24" max="25" width="9" style="5"/>
    <col min="26" max="26" width="9.625" style="5" customWidth="1"/>
    <col min="27" max="28" width="9" style="5"/>
    <col min="29" max="29" width="9.5" style="5" customWidth="1"/>
    <col min="30" max="31" width="9" style="5"/>
    <col min="32" max="32" width="9.5" style="5" customWidth="1"/>
    <col min="33" max="16384" width="9" style="5"/>
  </cols>
  <sheetData>
    <row r="2" spans="1:33" ht="89.25" customHeight="1" x14ac:dyDescent="0.25">
      <c r="AB2" s="27" t="s">
        <v>40</v>
      </c>
      <c r="AC2" s="27"/>
      <c r="AD2" s="27"/>
      <c r="AE2" s="27"/>
      <c r="AF2" s="27"/>
      <c r="AG2" s="27"/>
    </row>
    <row r="3" spans="1:33" ht="18.75" customHeight="1" x14ac:dyDescent="0.2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30" t="s">
        <v>41</v>
      </c>
      <c r="AC3" s="30"/>
      <c r="AD3" s="30"/>
      <c r="AE3" s="30"/>
      <c r="AF3" s="30"/>
      <c r="AG3" s="30"/>
    </row>
    <row r="4" spans="1:33" ht="32.25" customHeight="1" x14ac:dyDescent="0.25">
      <c r="A4" s="28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6" spans="1:33" ht="18.95" customHeight="1" x14ac:dyDescent="0.25">
      <c r="A6" s="13"/>
      <c r="B6" s="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33" s="6" customFormat="1" ht="15.75" customHeight="1" x14ac:dyDescent="0.25">
      <c r="A7" s="33" t="s">
        <v>0</v>
      </c>
      <c r="B7" s="33" t="s">
        <v>1</v>
      </c>
      <c r="C7" s="33" t="s">
        <v>29</v>
      </c>
      <c r="D7" s="34" t="s">
        <v>23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6" customFormat="1" x14ac:dyDescent="0.25">
      <c r="A8" s="33"/>
      <c r="B8" s="33"/>
      <c r="C8" s="33"/>
      <c r="D8" s="34" t="s">
        <v>2</v>
      </c>
      <c r="E8" s="34"/>
      <c r="F8" s="34"/>
      <c r="G8" s="34" t="s">
        <v>3</v>
      </c>
      <c r="H8" s="34"/>
      <c r="I8" s="34"/>
      <c r="J8" s="34" t="s">
        <v>4</v>
      </c>
      <c r="K8" s="34"/>
      <c r="L8" s="34"/>
      <c r="M8" s="34" t="s">
        <v>5</v>
      </c>
      <c r="N8" s="34"/>
      <c r="O8" s="34"/>
      <c r="P8" s="34" t="s">
        <v>6</v>
      </c>
      <c r="Q8" s="34"/>
      <c r="R8" s="34"/>
      <c r="S8" s="35" t="s">
        <v>33</v>
      </c>
      <c r="T8" s="35"/>
      <c r="U8" s="35"/>
      <c r="V8" s="35" t="s">
        <v>34</v>
      </c>
      <c r="W8" s="35"/>
      <c r="X8" s="35"/>
      <c r="Y8" s="35" t="s">
        <v>35</v>
      </c>
      <c r="Z8" s="35"/>
      <c r="AA8" s="35"/>
      <c r="AB8" s="35" t="s">
        <v>36</v>
      </c>
      <c r="AC8" s="35"/>
      <c r="AD8" s="35"/>
      <c r="AE8" s="35" t="s">
        <v>37</v>
      </c>
      <c r="AF8" s="35"/>
      <c r="AG8" s="35"/>
    </row>
    <row r="9" spans="1:33" s="6" customFormat="1" ht="45" x14ac:dyDescent="0.25">
      <c r="A9" s="33"/>
      <c r="B9" s="33"/>
      <c r="C9" s="33"/>
      <c r="D9" s="7" t="s">
        <v>7</v>
      </c>
      <c r="E9" s="16" t="s">
        <v>8</v>
      </c>
      <c r="F9" s="16" t="s">
        <v>26</v>
      </c>
      <c r="G9" s="7" t="s">
        <v>7</v>
      </c>
      <c r="H9" s="16" t="s">
        <v>8</v>
      </c>
      <c r="I9" s="16" t="s">
        <v>26</v>
      </c>
      <c r="J9" s="7" t="s">
        <v>7</v>
      </c>
      <c r="K9" s="16" t="s">
        <v>8</v>
      </c>
      <c r="L9" s="16" t="s">
        <v>26</v>
      </c>
      <c r="M9" s="7" t="s">
        <v>7</v>
      </c>
      <c r="N9" s="16" t="s">
        <v>8</v>
      </c>
      <c r="O9" s="16" t="s">
        <v>26</v>
      </c>
      <c r="P9" s="7" t="s">
        <v>7</v>
      </c>
      <c r="Q9" s="16" t="s">
        <v>8</v>
      </c>
      <c r="R9" s="16" t="s">
        <v>26</v>
      </c>
      <c r="S9" s="7" t="s">
        <v>7</v>
      </c>
      <c r="T9" s="16" t="s">
        <v>8</v>
      </c>
      <c r="U9" s="16" t="s">
        <v>26</v>
      </c>
      <c r="V9" s="7" t="s">
        <v>7</v>
      </c>
      <c r="W9" s="16" t="s">
        <v>8</v>
      </c>
      <c r="X9" s="16" t="s">
        <v>26</v>
      </c>
      <c r="Y9" s="7" t="s">
        <v>7</v>
      </c>
      <c r="Z9" s="16" t="s">
        <v>8</v>
      </c>
      <c r="AA9" s="16" t="s">
        <v>26</v>
      </c>
      <c r="AB9" s="7" t="s">
        <v>7</v>
      </c>
      <c r="AC9" s="16" t="s">
        <v>8</v>
      </c>
      <c r="AD9" s="16" t="s">
        <v>26</v>
      </c>
      <c r="AE9" s="7" t="s">
        <v>7</v>
      </c>
      <c r="AF9" s="16" t="s">
        <v>8</v>
      </c>
      <c r="AG9" s="16" t="s">
        <v>26</v>
      </c>
    </row>
    <row r="10" spans="1:33" ht="94.5" x14ac:dyDescent="0.25">
      <c r="A10" s="14" t="s">
        <v>9</v>
      </c>
      <c r="B10" s="2" t="s">
        <v>32</v>
      </c>
      <c r="C10" s="15" t="s">
        <v>30</v>
      </c>
      <c r="D10" s="4">
        <f>SUM(E10:F10)</f>
        <v>800</v>
      </c>
      <c r="E10" s="4">
        <v>800</v>
      </c>
      <c r="F10" s="4">
        <v>0</v>
      </c>
      <c r="G10" s="4">
        <f>SUM(H10:I10)</f>
        <v>1203</v>
      </c>
      <c r="H10" s="4">
        <v>1203</v>
      </c>
      <c r="I10" s="4">
        <v>0</v>
      </c>
      <c r="J10" s="4">
        <f>SUM(K10:L10)</f>
        <v>500</v>
      </c>
      <c r="K10" s="4">
        <v>500</v>
      </c>
      <c r="L10" s="4">
        <v>0</v>
      </c>
      <c r="M10" s="4">
        <f>N10</f>
        <v>516</v>
      </c>
      <c r="N10" s="4">
        <v>516</v>
      </c>
      <c r="O10" s="4">
        <v>0</v>
      </c>
      <c r="P10" s="4">
        <f>SUM(Q10:R10)</f>
        <v>1883.7</v>
      </c>
      <c r="Q10" s="4">
        <v>1883.7</v>
      </c>
      <c r="R10" s="4">
        <v>0</v>
      </c>
      <c r="S10" s="17">
        <f>U10+T10</f>
        <v>2896.5</v>
      </c>
      <c r="T10" s="17">
        <v>2896.5</v>
      </c>
      <c r="U10" s="17">
        <v>0</v>
      </c>
      <c r="V10" s="17">
        <f>W10+X10</f>
        <v>2500</v>
      </c>
      <c r="W10" s="17">
        <v>2500</v>
      </c>
      <c r="X10" s="17">
        <v>0</v>
      </c>
      <c r="Y10" s="17">
        <f>Z10+AA10</f>
        <v>15137</v>
      </c>
      <c r="Z10" s="17">
        <v>15137</v>
      </c>
      <c r="AA10" s="17">
        <v>0</v>
      </c>
      <c r="AB10" s="17">
        <f>AC10+AD10</f>
        <v>1000</v>
      </c>
      <c r="AC10" s="17">
        <v>1000</v>
      </c>
      <c r="AD10" s="17">
        <v>0</v>
      </c>
      <c r="AE10" s="17">
        <f>AF10+AG10</f>
        <v>0</v>
      </c>
      <c r="AF10" s="17">
        <v>0</v>
      </c>
      <c r="AG10" s="17">
        <v>0</v>
      </c>
    </row>
    <row r="11" spans="1:33" ht="63" x14ac:dyDescent="0.25">
      <c r="A11" s="14" t="s">
        <v>11</v>
      </c>
      <c r="B11" s="2" t="s">
        <v>16</v>
      </c>
      <c r="C11" s="15" t="s">
        <v>31</v>
      </c>
      <c r="D11" s="4">
        <f>SUM(E11:F11)</f>
        <v>0</v>
      </c>
      <c r="E11" s="4">
        <v>0</v>
      </c>
      <c r="F11" s="4">
        <v>0</v>
      </c>
      <c r="G11" s="4">
        <f>SUM(H11:I11)</f>
        <v>0</v>
      </c>
      <c r="H11" s="4">
        <v>0</v>
      </c>
      <c r="I11" s="4">
        <v>0</v>
      </c>
      <c r="J11" s="4">
        <f>SUM(K11:L11)</f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>Q11</f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</row>
    <row r="12" spans="1:33" ht="63" x14ac:dyDescent="0.25">
      <c r="A12" s="14" t="s">
        <v>12</v>
      </c>
      <c r="B12" s="2" t="s">
        <v>17</v>
      </c>
      <c r="C12" s="15" t="s">
        <v>31</v>
      </c>
      <c r="D12" s="36" t="s">
        <v>24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78.75" x14ac:dyDescent="0.25">
      <c r="A13" s="14" t="s">
        <v>20</v>
      </c>
      <c r="B13" s="2" t="s">
        <v>19</v>
      </c>
      <c r="C13" s="15" t="s">
        <v>31</v>
      </c>
      <c r="D13" s="4">
        <f>SUM(E13:F13)</f>
        <v>0</v>
      </c>
      <c r="E13" s="4">
        <v>0</v>
      </c>
      <c r="F13" s="4">
        <v>0</v>
      </c>
      <c r="G13" s="4">
        <f>SUM(H13:I13)</f>
        <v>0</v>
      </c>
      <c r="H13" s="4">
        <v>0</v>
      </c>
      <c r="I13" s="4">
        <v>0</v>
      </c>
      <c r="J13" s="4">
        <f>SUM(K13:L13)</f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>Q13</f>
        <v>0</v>
      </c>
      <c r="Q13" s="4">
        <v>0</v>
      </c>
      <c r="R13" s="4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</row>
    <row r="14" spans="1:33" ht="47.25" customHeight="1" x14ac:dyDescent="0.25">
      <c r="A14" s="14" t="s">
        <v>21</v>
      </c>
      <c r="B14" s="2" t="s">
        <v>18</v>
      </c>
      <c r="C14" s="15" t="s">
        <v>31</v>
      </c>
      <c r="D14" s="36" t="s">
        <v>24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</row>
    <row r="15" spans="1:33" ht="63" x14ac:dyDescent="0.25">
      <c r="A15" s="14" t="s">
        <v>22</v>
      </c>
      <c r="B15" s="2" t="s">
        <v>25</v>
      </c>
      <c r="C15" s="15" t="s">
        <v>30</v>
      </c>
      <c r="D15" s="4">
        <f>SUM(E15:F15)</f>
        <v>0</v>
      </c>
      <c r="E15" s="4">
        <v>0</v>
      </c>
      <c r="F15" s="4">
        <v>0</v>
      </c>
      <c r="G15" s="4">
        <f t="shared" ref="G15:G16" si="0">SUM(H15:I15)</f>
        <v>784</v>
      </c>
      <c r="H15" s="4">
        <v>784</v>
      </c>
      <c r="I15" s="4">
        <v>0</v>
      </c>
      <c r="J15" s="4">
        <f t="shared" ref="J15" si="1">SUM(K15:L15)</f>
        <v>2500</v>
      </c>
      <c r="K15" s="4">
        <v>2500</v>
      </c>
      <c r="L15" s="4">
        <v>0</v>
      </c>
      <c r="M15" s="4">
        <f t="shared" ref="M15" si="2">SUM(N15:O15)</f>
        <v>0</v>
      </c>
      <c r="N15" s="4">
        <v>0</v>
      </c>
      <c r="O15" s="4">
        <v>0</v>
      </c>
      <c r="P15" s="4">
        <f t="shared" ref="P15" si="3">SUM(Q15:R15)</f>
        <v>0</v>
      </c>
      <c r="Q15" s="4">
        <v>0</v>
      </c>
      <c r="R15" s="4">
        <v>0</v>
      </c>
      <c r="S15" s="4">
        <f>T15+U15</f>
        <v>8413.7999999999993</v>
      </c>
      <c r="T15" s="4">
        <v>8413.7999999999993</v>
      </c>
      <c r="U15" s="4">
        <v>0</v>
      </c>
      <c r="V15" s="4">
        <f>W15+X15</f>
        <v>0</v>
      </c>
      <c r="W15" s="4">
        <v>0</v>
      </c>
      <c r="X15" s="4">
        <v>0</v>
      </c>
      <c r="Y15" s="4">
        <f>Z15+AA15</f>
        <v>34534.1</v>
      </c>
      <c r="Z15" s="4">
        <v>3453</v>
      </c>
      <c r="AA15" s="4">
        <v>31081.1</v>
      </c>
      <c r="AB15" s="4">
        <f>AC15+AD15</f>
        <v>11203.2</v>
      </c>
      <c r="AC15" s="4">
        <v>1120</v>
      </c>
      <c r="AD15" s="4">
        <v>10083.200000000001</v>
      </c>
      <c r="AE15" s="4">
        <f>AF15+AG15</f>
        <v>0</v>
      </c>
      <c r="AF15" s="4">
        <v>0</v>
      </c>
      <c r="AG15" s="4">
        <v>0</v>
      </c>
    </row>
    <row r="16" spans="1:33" ht="32.25" customHeight="1" x14ac:dyDescent="0.25">
      <c r="A16" s="31" t="s">
        <v>13</v>
      </c>
      <c r="B16" s="31"/>
      <c r="C16" s="8">
        <f>D16+G16+J16+M16+P16+S16+V16+Y16+AB16+AE16</f>
        <v>83871.3</v>
      </c>
      <c r="D16" s="3">
        <f>SUM(E16:F16)</f>
        <v>800</v>
      </c>
      <c r="E16" s="3">
        <f>SUBTOTAL(9,E10:E15)</f>
        <v>800</v>
      </c>
      <c r="F16" s="3">
        <f>SUBTOTAL(9,F10:F15)</f>
        <v>0</v>
      </c>
      <c r="G16" s="3">
        <f t="shared" si="0"/>
        <v>1987</v>
      </c>
      <c r="H16" s="3">
        <f>SUBTOTAL(9,H10:H15)</f>
        <v>1987</v>
      </c>
      <c r="I16" s="3">
        <f>SUBTOTAL(9,I10:I15)</f>
        <v>0</v>
      </c>
      <c r="J16" s="3">
        <f t="shared" ref="J16" si="4">SUM(K16:L16)</f>
        <v>3000</v>
      </c>
      <c r="K16" s="3">
        <f>SUBTOTAL(9,K10:K15)</f>
        <v>3000</v>
      </c>
      <c r="L16" s="3">
        <f>SUBTOTAL(9,L10:L15)</f>
        <v>0</v>
      </c>
      <c r="M16" s="3">
        <f t="shared" ref="M16" si="5">SUM(N16:O16)</f>
        <v>516</v>
      </c>
      <c r="N16" s="3">
        <f>SUBTOTAL(9,N10:N15)</f>
        <v>516</v>
      </c>
      <c r="O16" s="3">
        <f>SUBTOTAL(9,O10:O15)</f>
        <v>0</v>
      </c>
      <c r="P16" s="3">
        <f t="shared" ref="P16" si="6">SUM(Q16:R16)</f>
        <v>1883.7</v>
      </c>
      <c r="Q16" s="3">
        <f>SUBTOTAL(9,Q10:Q15)</f>
        <v>1883.7</v>
      </c>
      <c r="R16" s="3">
        <f>SUBTOTAL(9,R10:R15)</f>
        <v>0</v>
      </c>
      <c r="S16" s="8">
        <f t="shared" ref="S16:AG16" si="7">S10+S11+S13+S15</f>
        <v>11310.3</v>
      </c>
      <c r="T16" s="17">
        <f t="shared" si="7"/>
        <v>11310.3</v>
      </c>
      <c r="U16" s="17">
        <f t="shared" si="7"/>
        <v>0</v>
      </c>
      <c r="V16" s="8">
        <f t="shared" si="7"/>
        <v>2500</v>
      </c>
      <c r="W16" s="17">
        <f t="shared" si="7"/>
        <v>2500</v>
      </c>
      <c r="X16" s="17">
        <f t="shared" si="7"/>
        <v>0</v>
      </c>
      <c r="Y16" s="8">
        <f t="shared" si="7"/>
        <v>49671.1</v>
      </c>
      <c r="Z16" s="17">
        <f t="shared" si="7"/>
        <v>18590</v>
      </c>
      <c r="AA16" s="17">
        <f t="shared" si="7"/>
        <v>31081.1</v>
      </c>
      <c r="AB16" s="8">
        <f t="shared" si="7"/>
        <v>12203.2</v>
      </c>
      <c r="AC16" s="17">
        <f t="shared" si="7"/>
        <v>2120</v>
      </c>
      <c r="AD16" s="17">
        <f t="shared" si="7"/>
        <v>10083.200000000001</v>
      </c>
      <c r="AE16" s="8">
        <f t="shared" si="7"/>
        <v>0</v>
      </c>
      <c r="AF16" s="17">
        <f t="shared" si="7"/>
        <v>0</v>
      </c>
      <c r="AG16" s="17">
        <f t="shared" si="7"/>
        <v>0</v>
      </c>
    </row>
    <row r="17" spans="1:33" outlineLevel="1" x14ac:dyDescent="0.25">
      <c r="A17" s="34" t="s">
        <v>14</v>
      </c>
      <c r="B17" s="34"/>
      <c r="C17" s="15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</row>
    <row r="18" spans="1:33" s="9" customFormat="1" ht="37.5" customHeight="1" outlineLevel="1" x14ac:dyDescent="0.25">
      <c r="A18" s="32" t="s">
        <v>10</v>
      </c>
      <c r="B18" s="32"/>
      <c r="C18" s="12">
        <f t="shared" ref="C18" si="8">SUM(D18,G18,J18,M18,P18)</f>
        <v>0</v>
      </c>
      <c r="D18" s="4">
        <f>SUM(E18:F18)</f>
        <v>0</v>
      </c>
      <c r="E18" s="4">
        <f>SUMIF($C$10:$C$15,"КУМИ",E10:E15)</f>
        <v>0</v>
      </c>
      <c r="F18" s="4">
        <f>SUMIF($C$10:$C$15,"КУМИ",F10:F15)</f>
        <v>0</v>
      </c>
      <c r="G18" s="4">
        <f t="shared" ref="G18:G19" si="9">SUM(H18:I18)</f>
        <v>0</v>
      </c>
      <c r="H18" s="4">
        <f>SUMIF($C$10:$C$15,"КУМИ",H10:H15)</f>
        <v>0</v>
      </c>
      <c r="I18" s="4">
        <f>SUMIF($C$10:$C$15,"КУМИ",I10:I15)</f>
        <v>0</v>
      </c>
      <c r="J18" s="4">
        <f t="shared" ref="J18:J19" si="10">SUM(K18:L18)</f>
        <v>0</v>
      </c>
      <c r="K18" s="4">
        <f>SUMIF($C$10:$C$15,"КУМИ",K10:K15)</f>
        <v>0</v>
      </c>
      <c r="L18" s="4">
        <f>SUMIF($C$10:$C$15,"КУМИ",L10:L15)</f>
        <v>0</v>
      </c>
      <c r="M18" s="4">
        <f t="shared" ref="M18:M19" si="11">SUM(N18:O18)</f>
        <v>0</v>
      </c>
      <c r="N18" s="4">
        <f>SUMIF($C$10:$C$15,"КУМИ",N10:N15)</f>
        <v>0</v>
      </c>
      <c r="O18" s="4">
        <f>SUMIF($C$10:$C$15,"КУМИ",O10:O15)</f>
        <v>0</v>
      </c>
      <c r="P18" s="4">
        <f t="shared" ref="P18:P19" si="12">SUM(Q18:R18)</f>
        <v>0</v>
      </c>
      <c r="Q18" s="4">
        <f>SUMIF($C$10:$C$15,"КУМИ",Q10:Q15)</f>
        <v>0</v>
      </c>
      <c r="R18" s="4">
        <f>SUMIF($C$10:$C$15,"КУМИ",R10:R15)</f>
        <v>0</v>
      </c>
      <c r="S18" s="17">
        <f>S11+S13</f>
        <v>0</v>
      </c>
      <c r="T18" s="17">
        <f t="shared" ref="T18:AG18" si="13">T11+T13</f>
        <v>0</v>
      </c>
      <c r="U18" s="17">
        <f t="shared" si="13"/>
        <v>0</v>
      </c>
      <c r="V18" s="17">
        <f t="shared" si="13"/>
        <v>0</v>
      </c>
      <c r="W18" s="17">
        <f t="shared" si="13"/>
        <v>0</v>
      </c>
      <c r="X18" s="17">
        <f t="shared" si="13"/>
        <v>0</v>
      </c>
      <c r="Y18" s="17">
        <f t="shared" si="13"/>
        <v>0</v>
      </c>
      <c r="Z18" s="17">
        <f t="shared" si="13"/>
        <v>0</v>
      </c>
      <c r="AA18" s="17">
        <f t="shared" si="13"/>
        <v>0</v>
      </c>
      <c r="AB18" s="17">
        <f t="shared" si="13"/>
        <v>0</v>
      </c>
      <c r="AC18" s="17">
        <f t="shared" si="13"/>
        <v>0</v>
      </c>
      <c r="AD18" s="17">
        <f t="shared" si="13"/>
        <v>0</v>
      </c>
      <c r="AE18" s="17">
        <f t="shared" si="13"/>
        <v>0</v>
      </c>
      <c r="AF18" s="17">
        <f t="shared" si="13"/>
        <v>0</v>
      </c>
      <c r="AG18" s="17">
        <f t="shared" si="13"/>
        <v>0</v>
      </c>
    </row>
    <row r="19" spans="1:33" s="9" customFormat="1" ht="18.75" customHeight="1" outlineLevel="1" x14ac:dyDescent="0.25">
      <c r="A19" s="32" t="s">
        <v>15</v>
      </c>
      <c r="B19" s="32"/>
      <c r="C19" s="12">
        <f>D19+G19+J19+M19+P19+S19+V19+Y19+AB19+AE19</f>
        <v>83871.3</v>
      </c>
      <c r="D19" s="3">
        <f>SUM(E19:F19)</f>
        <v>800</v>
      </c>
      <c r="E19" s="4">
        <f>SUMIF($C$10:$C$15,"УАиГ",E10:E15)</f>
        <v>800</v>
      </c>
      <c r="F19" s="4">
        <f>SUMIF($C$10:$C$15,"УАиГ",F10:F15)</f>
        <v>0</v>
      </c>
      <c r="G19" s="3">
        <f t="shared" si="9"/>
        <v>1987</v>
      </c>
      <c r="H19" s="4">
        <f>SUMIF($C$10:$C$15,"УАиГ",H10:H15)</f>
        <v>1987</v>
      </c>
      <c r="I19" s="4">
        <f>SUMIF($C$10:$C$15,"УАиГ",I10:I15)</f>
        <v>0</v>
      </c>
      <c r="J19" s="3">
        <f t="shared" si="10"/>
        <v>3000</v>
      </c>
      <c r="K19" s="4">
        <f>SUMIF($C$10:$C$15,"УАиГ",K10:K15)</f>
        <v>3000</v>
      </c>
      <c r="L19" s="4">
        <f>SUMIF($C$10:$C$15,"УАиГ",L10:L15)</f>
        <v>0</v>
      </c>
      <c r="M19" s="3">
        <f t="shared" si="11"/>
        <v>516</v>
      </c>
      <c r="N19" s="4">
        <f>SUMIF($C$10:$C$15,"УАиГ",N10:N15)</f>
        <v>516</v>
      </c>
      <c r="O19" s="4">
        <f>SUMIF($C$10:$C$15,"УАиГ",O10:O15)</f>
        <v>0</v>
      </c>
      <c r="P19" s="3">
        <f t="shared" si="12"/>
        <v>1883.7</v>
      </c>
      <c r="Q19" s="4">
        <f>SUMIF($C$10:$C$15,"УАиГ",Q10:Q15)</f>
        <v>1883.7</v>
      </c>
      <c r="R19" s="4">
        <f>SUMIF($C$10:$C$15,"УАиГ",R10:R15)</f>
        <v>0</v>
      </c>
      <c r="S19" s="8">
        <f>S10+S15</f>
        <v>11310.3</v>
      </c>
      <c r="T19" s="17">
        <f t="shared" ref="T19:AG19" si="14">T10+T15</f>
        <v>11310.3</v>
      </c>
      <c r="U19" s="17">
        <f t="shared" si="14"/>
        <v>0</v>
      </c>
      <c r="V19" s="8">
        <f t="shared" si="14"/>
        <v>2500</v>
      </c>
      <c r="W19" s="17">
        <f t="shared" si="14"/>
        <v>2500</v>
      </c>
      <c r="X19" s="17">
        <f t="shared" si="14"/>
        <v>0</v>
      </c>
      <c r="Y19" s="8">
        <f t="shared" si="14"/>
        <v>49671.1</v>
      </c>
      <c r="Z19" s="17">
        <f t="shared" si="14"/>
        <v>18590</v>
      </c>
      <c r="AA19" s="17">
        <f t="shared" si="14"/>
        <v>31081.1</v>
      </c>
      <c r="AB19" s="8">
        <f t="shared" si="14"/>
        <v>12203.2</v>
      </c>
      <c r="AC19" s="17">
        <f t="shared" si="14"/>
        <v>2120</v>
      </c>
      <c r="AD19" s="17">
        <f t="shared" si="14"/>
        <v>10083.200000000001</v>
      </c>
      <c r="AE19" s="8">
        <f t="shared" si="14"/>
        <v>0</v>
      </c>
      <c r="AF19" s="17">
        <f t="shared" si="14"/>
        <v>0</v>
      </c>
      <c r="AG19" s="17">
        <f t="shared" si="14"/>
        <v>0</v>
      </c>
    </row>
    <row r="20" spans="1:33" s="9" customFormat="1" ht="18.75" customHeight="1" outlineLevel="1" x14ac:dyDescent="0.3">
      <c r="A20" s="25" t="s">
        <v>39</v>
      </c>
      <c r="B20" s="19"/>
      <c r="C20" s="20"/>
      <c r="D20" s="21"/>
      <c r="E20" s="22"/>
      <c r="F20" s="22"/>
      <c r="G20" s="21"/>
      <c r="H20" s="22"/>
      <c r="I20" s="22"/>
      <c r="J20" s="21"/>
      <c r="K20" s="22"/>
      <c r="L20" s="22"/>
      <c r="M20" s="21"/>
      <c r="N20" s="22"/>
      <c r="O20" s="22"/>
      <c r="P20" s="21"/>
      <c r="Q20" s="22"/>
      <c r="R20" s="22"/>
      <c r="S20" s="23"/>
      <c r="T20" s="24"/>
      <c r="U20" s="24"/>
      <c r="V20" s="23"/>
      <c r="W20" s="24"/>
      <c r="X20" s="24"/>
      <c r="Y20" s="23"/>
      <c r="Z20" s="24"/>
      <c r="AA20" s="24"/>
      <c r="AB20" s="23"/>
      <c r="AC20" s="24"/>
      <c r="AD20" s="24"/>
      <c r="AE20" s="23"/>
      <c r="AF20" s="24"/>
      <c r="AG20" s="24"/>
    </row>
    <row r="22" spans="1:33" x14ac:dyDescent="0.25">
      <c r="A22" s="5" t="s">
        <v>27</v>
      </c>
    </row>
    <row r="23" spans="1:33" x14ac:dyDescent="0.25">
      <c r="A23" s="5" t="s">
        <v>28</v>
      </c>
    </row>
    <row r="25" spans="1:33" x14ac:dyDescent="0.25">
      <c r="L25" s="18"/>
    </row>
    <row r="27" spans="1:33" x14ac:dyDescent="0.25">
      <c r="I27" s="18"/>
    </row>
    <row r="30" spans="1:33" x14ac:dyDescent="0.25">
      <c r="C30" s="26"/>
    </row>
    <row r="31" spans="1:33" x14ac:dyDescent="0.25">
      <c r="C31" s="26"/>
    </row>
    <row r="32" spans="1:33" x14ac:dyDescent="0.25">
      <c r="C32" s="26"/>
    </row>
  </sheetData>
  <mergeCells count="24">
    <mergeCell ref="D8:F8"/>
    <mergeCell ref="V8:X8"/>
    <mergeCell ref="Y8:AA8"/>
    <mergeCell ref="AB8:AD8"/>
    <mergeCell ref="G8:I8"/>
    <mergeCell ref="J8:L8"/>
    <mergeCell ref="M8:O8"/>
    <mergeCell ref="P8:R8"/>
    <mergeCell ref="AB2:AG2"/>
    <mergeCell ref="A4:AG4"/>
    <mergeCell ref="AB3:AG3"/>
    <mergeCell ref="A16:B16"/>
    <mergeCell ref="A19:B19"/>
    <mergeCell ref="A7:A9"/>
    <mergeCell ref="B7:B9"/>
    <mergeCell ref="C7:C9"/>
    <mergeCell ref="A17:B17"/>
    <mergeCell ref="A18:B18"/>
    <mergeCell ref="AE8:AG8"/>
    <mergeCell ref="D12:AG12"/>
    <mergeCell ref="D14:AG14"/>
    <mergeCell ref="D7:AG7"/>
    <mergeCell ref="D17:AG17"/>
    <mergeCell ref="S8:U8"/>
  </mergeCells>
  <pageMargins left="0.78740157480314965" right="0.39370078740157483" top="0.59055118110236227" bottom="0.59055118110236227" header="0.19685039370078741" footer="0.19685039370078741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Болесова</cp:lastModifiedBy>
  <cp:lastPrinted>2021-12-17T06:27:41Z</cp:lastPrinted>
  <dcterms:created xsi:type="dcterms:W3CDTF">2015-09-07T12:17:59Z</dcterms:created>
  <dcterms:modified xsi:type="dcterms:W3CDTF">2022-06-24T07:32:41Z</dcterms:modified>
</cp:coreProperties>
</file>