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3695" windowHeight="12465"/>
  </bookViews>
  <sheets>
    <sheet name="прил для программы " sheetId="8" r:id="rId1"/>
    <sheet name="Лист1" sheetId="9" r:id="rId2"/>
  </sheets>
  <definedNames>
    <definedName name="_xlnm.Print_Titles" localSheetId="0">'прил для программы '!$13:$15</definedName>
  </definedNames>
  <calcPr calcId="152511" fullPrecision="0"/>
</workbook>
</file>

<file path=xl/calcChain.xml><?xml version="1.0" encoding="utf-8"?>
<calcChain xmlns="http://schemas.openxmlformats.org/spreadsheetml/2006/main">
  <c r="J65" i="8" l="1"/>
  <c r="I65" i="8"/>
  <c r="H65" i="8"/>
  <c r="G65" i="8"/>
  <c r="F65" i="8"/>
  <c r="E65" i="8"/>
  <c r="D68" i="8"/>
  <c r="D28" i="8" l="1"/>
  <c r="D137" i="8"/>
  <c r="D142" i="8" l="1"/>
  <c r="D20" i="8" l="1"/>
  <c r="D21" i="8"/>
  <c r="D19" i="8"/>
  <c r="I49" i="8"/>
  <c r="J49" i="8"/>
  <c r="K49" i="8"/>
  <c r="H49" i="8"/>
  <c r="D51" i="8"/>
  <c r="D24" i="8"/>
  <c r="D23" i="8"/>
  <c r="D63" i="8"/>
  <c r="D60" i="8"/>
  <c r="D61" i="8"/>
  <c r="D62" i="8"/>
  <c r="D59" i="8"/>
  <c r="D57" i="8"/>
  <c r="D56" i="8"/>
  <c r="D54" i="8"/>
  <c r="D52" i="8"/>
  <c r="D50" i="8"/>
  <c r="D43" i="8"/>
  <c r="D44" i="8"/>
  <c r="D45" i="8"/>
  <c r="D46" i="8"/>
  <c r="D47" i="8"/>
  <c r="D48" i="8"/>
  <c r="D42" i="8"/>
  <c r="D33" i="8"/>
  <c r="D34" i="8"/>
  <c r="D35" i="8"/>
  <c r="D36" i="8"/>
  <c r="D37" i="8"/>
  <c r="D38" i="8"/>
  <c r="D39" i="8"/>
  <c r="D40" i="8"/>
  <c r="D41" i="8"/>
  <c r="D32" i="8"/>
  <c r="D26" i="8"/>
  <c r="D27" i="8"/>
  <c r="D29" i="8"/>
  <c r="D30" i="8"/>
  <c r="D25" i="8"/>
  <c r="I58" i="8"/>
  <c r="J58" i="8"/>
  <c r="K58" i="8"/>
  <c r="H58" i="8"/>
  <c r="I55" i="8"/>
  <c r="J55" i="8"/>
  <c r="K55" i="8"/>
  <c r="H55" i="8"/>
  <c r="I53" i="8"/>
  <c r="J53" i="8"/>
  <c r="K53" i="8"/>
  <c r="H53" i="8"/>
  <c r="I31" i="8"/>
  <c r="J31" i="8"/>
  <c r="K31" i="8"/>
  <c r="H31" i="8"/>
  <c r="I22" i="8"/>
  <c r="J22" i="8"/>
  <c r="K22" i="8"/>
  <c r="H22" i="8"/>
  <c r="I18" i="8"/>
  <c r="J18" i="8"/>
  <c r="K18" i="8"/>
  <c r="H18" i="8"/>
  <c r="K17" i="8" l="1"/>
  <c r="H17" i="8"/>
  <c r="I17" i="8"/>
  <c r="J17" i="8"/>
  <c r="D18" i="8"/>
  <c r="D58" i="8"/>
  <c r="D55" i="8"/>
  <c r="D53" i="8"/>
  <c r="D49" i="8"/>
  <c r="D31" i="8"/>
  <c r="D22" i="8"/>
  <c r="K65" i="8"/>
  <c r="D17" i="8" l="1"/>
  <c r="H140" i="8"/>
  <c r="I140" i="8"/>
  <c r="J140" i="8"/>
  <c r="G140" i="8" l="1"/>
  <c r="D147" i="8" l="1"/>
  <c r="D148" i="8"/>
  <c r="D149" i="8"/>
  <c r="D150" i="8"/>
  <c r="F145" i="8"/>
  <c r="G145" i="8"/>
  <c r="H145" i="8"/>
  <c r="I145" i="8"/>
  <c r="J145" i="8"/>
  <c r="K145" i="8"/>
  <c r="E145" i="8"/>
  <c r="F113" i="8" l="1"/>
  <c r="F85" i="8" l="1"/>
  <c r="E162" i="8" l="1"/>
  <c r="F152" i="8"/>
  <c r="F162" i="8" s="1"/>
  <c r="G152" i="8"/>
  <c r="G162" i="8" s="1"/>
  <c r="H152" i="8"/>
  <c r="H162" i="8" s="1"/>
  <c r="I152" i="8"/>
  <c r="I162" i="8" s="1"/>
  <c r="J152" i="8"/>
  <c r="J162" i="8" s="1"/>
  <c r="K152" i="8"/>
  <c r="K162" i="8" s="1"/>
  <c r="D153" i="8"/>
  <c r="D152" i="8" s="1"/>
  <c r="D151" i="8"/>
  <c r="D146" i="8"/>
  <c r="D145" i="8" s="1"/>
  <c r="D144" i="8"/>
  <c r="D143" i="8"/>
  <c r="D141" i="8"/>
  <c r="D139" i="8"/>
  <c r="D138" i="8"/>
  <c r="D136" i="8"/>
  <c r="D135" i="8"/>
  <c r="D134" i="8"/>
  <c r="D133" i="8"/>
  <c r="D131" i="8"/>
  <c r="D130" i="8"/>
  <c r="D129" i="8"/>
  <c r="D128" i="8"/>
  <c r="D127" i="8"/>
  <c r="D126" i="8"/>
  <c r="D125" i="8"/>
  <c r="D124" i="8"/>
  <c r="D122" i="8"/>
  <c r="D121" i="8"/>
  <c r="D120" i="8"/>
  <c r="D119" i="8"/>
  <c r="D117" i="8"/>
  <c r="D116" i="8"/>
  <c r="D114" i="8"/>
  <c r="D112" i="8"/>
  <c r="D111" i="8"/>
  <c r="D109" i="8"/>
  <c r="D107" i="8"/>
  <c r="D108" i="8"/>
  <c r="D106" i="8"/>
  <c r="D105" i="8"/>
  <c r="D103" i="8"/>
  <c r="D104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4" i="8"/>
  <c r="D83" i="8"/>
  <c r="D82" i="8"/>
  <c r="D81" i="8"/>
  <c r="D80" i="8"/>
  <c r="D79" i="8"/>
  <c r="D78" i="8"/>
  <c r="D77" i="8"/>
  <c r="D76" i="8"/>
  <c r="D75" i="8"/>
  <c r="D70" i="8"/>
  <c r="D67" i="8"/>
  <c r="D66" i="8"/>
  <c r="K160" i="8"/>
  <c r="J160" i="8"/>
  <c r="J161" i="8"/>
  <c r="K161" i="8"/>
  <c r="J159" i="8"/>
  <c r="K140" i="8"/>
  <c r="K159" i="8" s="1"/>
  <c r="J132" i="8"/>
  <c r="K132" i="8"/>
  <c r="D16" i="8"/>
  <c r="D65" i="8" l="1"/>
  <c r="K158" i="8"/>
  <c r="J158" i="8"/>
  <c r="K69" i="8"/>
  <c r="K64" i="8" s="1"/>
  <c r="K157" i="8" s="1"/>
  <c r="J69" i="8"/>
  <c r="J64" i="8" s="1"/>
  <c r="J157" i="8" s="1"/>
  <c r="D162" i="8"/>
  <c r="K155" i="8" l="1"/>
  <c r="J155" i="8"/>
  <c r="F140" i="8"/>
  <c r="E160" i="8"/>
  <c r="F123" i="8" l="1"/>
  <c r="G123" i="8"/>
  <c r="E123" i="8"/>
  <c r="D123" i="8" l="1"/>
  <c r="F118" i="8"/>
  <c r="G118" i="8"/>
  <c r="E118" i="8"/>
  <c r="D118" i="8" l="1"/>
  <c r="F115" i="8"/>
  <c r="G115" i="8"/>
  <c r="E115" i="8"/>
  <c r="G113" i="8"/>
  <c r="E113" i="8"/>
  <c r="F110" i="8"/>
  <c r="G110" i="8"/>
  <c r="E110" i="8"/>
  <c r="D113" i="8" l="1"/>
  <c r="D115" i="8"/>
  <c r="D110" i="8"/>
  <c r="G85" i="8"/>
  <c r="E85" i="8"/>
  <c r="D85" i="8" l="1"/>
  <c r="F74" i="8"/>
  <c r="F69" i="8" s="1"/>
  <c r="G74" i="8"/>
  <c r="G69" i="8" s="1"/>
  <c r="H69" i="8"/>
  <c r="I69" i="8"/>
  <c r="E74" i="8"/>
  <c r="E69" i="8" l="1"/>
  <c r="D69" i="8" s="1"/>
  <c r="D74" i="8"/>
  <c r="F160" i="8"/>
  <c r="G160" i="8"/>
  <c r="H160" i="8"/>
  <c r="I160" i="8"/>
  <c r="D160" i="8" l="1"/>
  <c r="I161" i="8"/>
  <c r="H161" i="8"/>
  <c r="G161" i="8"/>
  <c r="F161" i="8"/>
  <c r="E161" i="8"/>
  <c r="D140" i="8"/>
  <c r="I159" i="8"/>
  <c r="H159" i="8"/>
  <c r="G159" i="8"/>
  <c r="F159" i="8"/>
  <c r="E140" i="8"/>
  <c r="E159" i="8" s="1"/>
  <c r="I132" i="8"/>
  <c r="H132" i="8"/>
  <c r="G132" i="8"/>
  <c r="G158" i="8" s="1"/>
  <c r="F132" i="8"/>
  <c r="E132" i="8"/>
  <c r="E158" i="8" s="1"/>
  <c r="I64" i="8"/>
  <c r="I157" i="8" s="1"/>
  <c r="H64" i="8"/>
  <c r="H157" i="8" s="1"/>
  <c r="I158" i="8" l="1"/>
  <c r="I155" i="8"/>
  <c r="H158" i="8"/>
  <c r="H155" i="8"/>
  <c r="D159" i="8"/>
  <c r="F158" i="8"/>
  <c r="D161" i="8"/>
  <c r="E64" i="8"/>
  <c r="E155" i="8" s="1"/>
  <c r="D132" i="8"/>
  <c r="F64" i="8"/>
  <c r="F155" i="8" s="1"/>
  <c r="G64" i="8"/>
  <c r="G155" i="8" s="1"/>
  <c r="D158" i="8" l="1"/>
  <c r="D155" i="8"/>
  <c r="E157" i="8"/>
  <c r="D64" i="8"/>
  <c r="G157" i="8"/>
  <c r="F157" i="8"/>
  <c r="D157" i="8" l="1"/>
</calcChain>
</file>

<file path=xl/sharedStrings.xml><?xml version="1.0" encoding="utf-8"?>
<sst xmlns="http://schemas.openxmlformats.org/spreadsheetml/2006/main" count="259" uniqueCount="199">
  <si>
    <t>№</t>
  </si>
  <si>
    <t>Наименование мероприятия</t>
  </si>
  <si>
    <t>Планируемый объем финансирования, тыс. руб.</t>
  </si>
  <si>
    <t>Оплата за потребленную электрическую энергию объектами наружного уличного освещения</t>
  </si>
  <si>
    <t>Осуществление санитарно-противоэпидемических (профилактических) мероприятий защиты населения – отлов безнадзорных животных (собак)</t>
  </si>
  <si>
    <t>Содержание зеленых насаждений (спиливание сухих, аварийных деревьев, обрезка  ветвей)</t>
  </si>
  <si>
    <t>Оплата за потребленную электрическую энергию светофорными объектами</t>
  </si>
  <si>
    <t>Приобретение и установка малых архитектурных форм, детских площадок, спортивных сооружений</t>
  </si>
  <si>
    <t>Покраска уличных урн</t>
  </si>
  <si>
    <t>Всего по Программе:</t>
  </si>
  <si>
    <t>Техническое обслуживание газового оборудования мемориального комплекса "Вечный огонь"</t>
  </si>
  <si>
    <t>Поставка и транспортировка газа для газового оборудования мемориального комплекса "Вечный огонь"</t>
  </si>
  <si>
    <t>Техническое обслуживание и  ремонт светофорных объектов</t>
  </si>
  <si>
    <t>Администрация городского округа Кинель / Администрация городского округа Кинель</t>
  </si>
  <si>
    <t>Управление архитектуры и градостроительства городского округа Кинель / Управление архитектуры и градостроительства городского округа Кинель</t>
  </si>
  <si>
    <t>Администрация городского округа Кинель / МБУ «СБСК»</t>
  </si>
  <si>
    <t>Администрация городского округа Кинель / МКУ «Управление ЖКХ»</t>
  </si>
  <si>
    <t>Перечень программных мероприятий</t>
  </si>
  <si>
    <t>Срок реализации, гг</t>
  </si>
  <si>
    <t>к муниципальной программе городского округа Кинель Самарской области</t>
  </si>
  <si>
    <t xml:space="preserve">"Комплексное благоустройство городского округа Кинель Самарской области </t>
  </si>
  <si>
    <t>устранение повреждение обочин автодорог путем отсыпки щебнем</t>
  </si>
  <si>
    <t xml:space="preserve">отсыпка проезжей части грунто-щебеночных дорог щебнем </t>
  </si>
  <si>
    <t>Поставка инертных материалов (щебень и т.д.), в том числе</t>
  </si>
  <si>
    <t>отсыпка аварийных участков дорог</t>
  </si>
  <si>
    <t>Текущее содержание объектов благоустройства (привлечение подрядчика к выполнению работ)</t>
  </si>
  <si>
    <t>Текущее содержание фонтана на пл. Мира (привлечение подрядчика к выполнению работ)</t>
  </si>
  <si>
    <t>Мероприятия по  праздничному оформлению мест общего пользования (ремонт фонтана, поставка товаров к праздникам (включая новогодние праздники), поставка гирлянд и т.д.)</t>
  </si>
  <si>
    <t xml:space="preserve">Приобретение материалов для текущего ремонта контейнерных площадок </t>
  </si>
  <si>
    <t xml:space="preserve">Покраска контейнеров - мусоросборников </t>
  </si>
  <si>
    <t>Устройство основания существующих остановочных павильонов</t>
  </si>
  <si>
    <t>Приобретение материалов для текущего ремонта остановочных павильонов (окраска конструкций)</t>
  </si>
  <si>
    <t xml:space="preserve">Приобретение материалов для ремонта торговых рядов уличных (окраска конструкций) </t>
  </si>
  <si>
    <t>Приобретение материалов для текущего ремонта дорожных (пешеходных) ограждений (окраска конструкций)</t>
  </si>
  <si>
    <t>Приобретение материалов для текущего ремонта опор дорожных знаков (окраска)</t>
  </si>
  <si>
    <t>Текущий ремонт обелисков, памятников</t>
  </si>
  <si>
    <t>Приобретение материалов для текущего обслуживания и текущего ремонта объектов наружного уличного освещения</t>
  </si>
  <si>
    <t>Приобретение прочих товаров, работ, услуг ( из статьи 340 МЗ приобретение противогололедных материалов (песок речной, концентрат минеральный- галит), в том числе:</t>
  </si>
  <si>
    <t>автодороги (702 204 м2)</t>
  </si>
  <si>
    <t>тротуары (49 109 м2)</t>
  </si>
  <si>
    <t>парки (4857,8 м2)</t>
  </si>
  <si>
    <t>остановочные павильоны (565,3 м2)</t>
  </si>
  <si>
    <t>окраска бордюрного камня вдоль автодорог, парковочных мест, тротуаров, бетонных ограждений контейнерных площадок,  проведение месячника (побелка деревьев и выдача извести организациям)(известь)</t>
  </si>
  <si>
    <t xml:space="preserve">окраска бордюрного камня (краска водоэмульсионная) г. Кинель ул. Маяковского </t>
  </si>
  <si>
    <t>расходные материалы для проведения месячника (мешки для сбора мусора )</t>
  </si>
  <si>
    <t>расходные материалы для проведения месячника (инвентарь)</t>
  </si>
  <si>
    <t>асфальтобетонная смесь, битумная эмульсия</t>
  </si>
  <si>
    <t>литой асфальт тип 1 (приготовление силами МБУ "СБСК")</t>
  </si>
  <si>
    <t>Администрация городского округа Кинель / МКУ «РИТУАЛ»</t>
  </si>
  <si>
    <t>2.1.</t>
  </si>
  <si>
    <t>2.1.1.</t>
  </si>
  <si>
    <t>2.1.2.</t>
  </si>
  <si>
    <t>2.2.</t>
  </si>
  <si>
    <t>Прочие мероприятия по благоустройству:</t>
  </si>
  <si>
    <t>2.2.2.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</si>
  <si>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</si>
  <si>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</si>
  <si>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</si>
  <si>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</si>
  <si>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</si>
  <si>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</si>
  <si>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</si>
  <si>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</si>
  <si>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</si>
  <si>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</si>
  <si>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</si>
  <si>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</si>
  <si>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</si>
  <si>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</si>
  <si>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</si>
  <si>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</si>
  <si>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</si>
  <si>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2.2.19.</t>
  </si>
  <si>
    <t>2.2.20.</t>
  </si>
  <si>
    <t>2.2.21.</t>
  </si>
  <si>
    <t>2.2.22.</t>
  </si>
  <si>
    <t>2.2.23.</t>
  </si>
  <si>
    <t>2.2.24.</t>
  </si>
  <si>
    <t>2.2.26.</t>
  </si>
  <si>
    <t>2.2.25.</t>
  </si>
  <si>
    <t>2.2.27.</t>
  </si>
  <si>
    <t>2.2.28.</t>
  </si>
  <si>
    <t>2.2.29.</t>
  </si>
  <si>
    <t>Содержание</t>
  </si>
  <si>
    <t>4.1.</t>
  </si>
  <si>
    <t>4.2.</t>
  </si>
  <si>
    <t>4.3.</t>
  </si>
  <si>
    <t>4.4.</t>
  </si>
  <si>
    <t>Устройство ограждения мест общего пользования</t>
  </si>
  <si>
    <t>6.1.</t>
  </si>
  <si>
    <t>Проведение отдельных видов работ по МКД</t>
  </si>
  <si>
    <t>Текущий ремонт памятников, мероприятия по благоустройству парков</t>
  </si>
  <si>
    <t>Уличное освещение:</t>
  </si>
  <si>
    <t>Главный распорядитель бюджетных средств / ответственный исполнитель</t>
  </si>
  <si>
    <t>Мероприятия, направленные на иные цели  (Субсидии на иные цели):</t>
  </si>
  <si>
    <t>Мероприятия, направленные на комплексное благоустройство, выполняемые в рамках муниципального задания (Субсидия)</t>
  </si>
  <si>
    <t>Мероприятия в области содействия занятости населения (Субсидия)</t>
  </si>
  <si>
    <t>в  том числе по годам</t>
  </si>
  <si>
    <t xml:space="preserve">в том числе </t>
  </si>
  <si>
    <t>Администрация городского округа Кинель</t>
  </si>
  <si>
    <t>МБУ "СБСК"</t>
  </si>
  <si>
    <t>МКУ "Управление ЖКХ"</t>
  </si>
  <si>
    <t>МКУ "Ритуал"</t>
  </si>
  <si>
    <t>Управление архитектуры и градостроительства го Кинель</t>
  </si>
  <si>
    <t>10.1.</t>
  </si>
  <si>
    <t>10.2.</t>
  </si>
  <si>
    <t>Субсидия на компенсацию выпадающих доходов по вывозу нечистот</t>
  </si>
  <si>
    <t>Лизинг коммунальной техники для муниципальных нужд</t>
  </si>
  <si>
    <t>10.3.</t>
  </si>
  <si>
    <t>Субсидия на проведение ремонта МКД</t>
  </si>
  <si>
    <t>2.2.30.</t>
  </si>
  <si>
    <t>от " 29 "  сентября 2017 г. №2905</t>
  </si>
  <si>
    <t>10.4.</t>
  </si>
  <si>
    <t>Благоустройство общественных территорий</t>
  </si>
  <si>
    <r>
      <t>Приобретение материалов в рамках комплекса работ по дорожным одеждам автомобильных дорог (</t>
    </r>
    <r>
      <rPr>
        <i/>
        <sz val="14"/>
        <color theme="1"/>
        <rFont val="Times New Roman"/>
        <family val="1"/>
        <charset val="204"/>
      </rPr>
      <t>устранение деформаций и повреждений дорожных покрытий(заделка выбоин, просадок, шелушения, выкрашивания и др. дефектов</t>
    </r>
    <r>
      <rPr>
        <sz val="16"/>
        <color theme="1"/>
        <rFont val="Times New Roman"/>
        <family val="1"/>
        <charset val="204"/>
      </rPr>
      <t xml:space="preserve">), </t>
    </r>
    <r>
      <rPr>
        <i/>
        <sz val="14"/>
        <color theme="1"/>
        <rFont val="Times New Roman"/>
        <family val="1"/>
        <charset val="204"/>
      </rPr>
      <t>исправление кромок покрытий, устранение повреждений бордюров, заливка трещин на асфальтобетонных покрытиях, восстановление и заполнение деформационных швов, ликвидация колей, фрезерование неровностей с заполнением инертными материалами или асфальтобетоном)</t>
    </r>
    <r>
      <rPr>
        <sz val="16"/>
        <color theme="1"/>
        <rFont val="Times New Roman"/>
        <family val="1"/>
        <charset val="204"/>
      </rPr>
      <t>; в том числе:</t>
    </r>
  </si>
  <si>
    <t xml:space="preserve">Противопаводковые мероприятия (откачка талых и дождевых вод в местах их скопления) привлечение подрядчика к выполнению работ </t>
  </si>
  <si>
    <t>Мероприятия по благоустройству территорий массового отдыха населения (закупка рассады, выдача рассады)</t>
  </si>
  <si>
    <t>Мероприятия по благоустройству территории массового отдыха населения (приобретение материалов для изготовления вертикальных вазонов, приобретение подвесных вазонов для их установки на пешеходное ограждение)</t>
  </si>
  <si>
    <t>Приобретение материалов для содержания  объектов благоустройства:</t>
  </si>
  <si>
    <t>расходные материалы для нанесения вертикальной разметки (ул.Пушкина)</t>
  </si>
  <si>
    <t>Устройство контейнерных площадок</t>
  </si>
  <si>
    <t>Приобретение контейнеров-мусоросборников</t>
  </si>
  <si>
    <t>Приобретение и установка уличных урн</t>
  </si>
  <si>
    <t>Приобретение и установка остановочных павильонов</t>
  </si>
  <si>
    <t>Приобретение и устанвока скамеек уличных</t>
  </si>
  <si>
    <t>Приобретение и установка торговых рядов уличных</t>
  </si>
  <si>
    <t>Приобретение и установка информационных щитов</t>
  </si>
  <si>
    <t>Приобретение материалов для содержания оборудования на детских, игровых и спортивных площадках</t>
  </si>
  <si>
    <t>Приобретение оборудования для текущего содержания объектов благоустройства</t>
  </si>
  <si>
    <t xml:space="preserve">Приобретение расходных материалов и зап.частей для осуществления работ по благоустройству </t>
  </si>
  <si>
    <t xml:space="preserve">Приобретение прочих товаров, работ, услуг (ст.340), в том числе </t>
  </si>
  <si>
    <t>приобретение ГСМ</t>
  </si>
  <si>
    <t xml:space="preserve">Приобретение прочих товаров, работ, услуг (из статьи 224 с МЗ), в том числе </t>
  </si>
  <si>
    <t>аренда автотранспортного средства (автовышка)</t>
  </si>
  <si>
    <t>Приобретение прочих товаров, работ, услуг (из статьи 226 с МЗ), в том числе</t>
  </si>
  <si>
    <t>услуги по захоронению отходов</t>
  </si>
  <si>
    <t xml:space="preserve">услуги спец.техники с экипажем </t>
  </si>
  <si>
    <t>Приобретение прочих товаров, работ, услуг (расходные материалы для месячника)</t>
  </si>
  <si>
    <t>2.2.31.</t>
  </si>
  <si>
    <t>2.2.32.</t>
  </si>
  <si>
    <t>2.2.33.</t>
  </si>
  <si>
    <t>Мероприятия в области занятости населения</t>
  </si>
  <si>
    <t>приобретение зап.частей, шин, масел для спец. автотранспорта</t>
  </si>
  <si>
    <t>2.2.34.</t>
  </si>
  <si>
    <t>Выполнение работ по установке дорожных (пешеходных) ограждений</t>
  </si>
  <si>
    <t>2.2.35.</t>
  </si>
  <si>
    <t>Ремонт ограждения Детского парка г.Кинель (включая окраску)</t>
  </si>
  <si>
    <t>к постановлению администрации городского округа Кинель Самарской области</t>
  </si>
  <si>
    <t>&gt;&gt;.</t>
  </si>
  <si>
    <t>4.5.</t>
  </si>
  <si>
    <t xml:space="preserve">Прочие мероприятия </t>
  </si>
  <si>
    <t>ПРИЛОЖЕНИЕ 2</t>
  </si>
  <si>
    <t>Комитет по управлению муниципальным имуществом</t>
  </si>
  <si>
    <t>11.1.</t>
  </si>
  <si>
    <t xml:space="preserve">Приобретение контейнеров-мусоросборников </t>
  </si>
  <si>
    <t>Комитет по управлению муниципальным имуществом/Комитет по  управлению муниципальным имуществом</t>
  </si>
  <si>
    <t>10.5.</t>
  </si>
  <si>
    <t>2018-2024гг</t>
  </si>
  <si>
    <t>2019-2024гг</t>
  </si>
  <si>
    <t xml:space="preserve">&lt;&lt; ПРИЛОЖЕНИЕ </t>
  </si>
  <si>
    <t>на 2018-2024 годы"</t>
  </si>
  <si>
    <t xml:space="preserve">восстановление воинских захоронений </t>
  </si>
  <si>
    <t xml:space="preserve">Мероприятия по внедрению системы раздельного сбора отходов </t>
  </si>
  <si>
    <t>Прочие мероприятия, в том числе:</t>
  </si>
  <si>
    <t>2.1.3.</t>
  </si>
  <si>
    <t>Энергосервис</t>
  </si>
  <si>
    <t>2021-2024гг</t>
  </si>
  <si>
    <t xml:space="preserve">Ремонт осветительных устройств наружного уличного освещения на дворовых территориях 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</si>
  <si>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</si>
  <si>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</si>
  <si>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</si>
  <si>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</si>
  <si>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</si>
  <si>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</si>
  <si>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</si>
  <si>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</si>
  <si>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</si>
  <si>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</si>
  <si>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Приобретение материалов для текущего ремонта малых архитектурных форм и вазонов, кашпо   (Детский парк, скамейки уличные, ограждения, урны и т.д.)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</si>
  <si>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</si>
  <si>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</si>
  <si>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</si>
  <si>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</si>
  <si>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</si>
  <si>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</si>
  <si>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</si>
  <si>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</si>
  <si>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</si>
  <si>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</si>
  <si>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</si>
  <si>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спецодежда</t>
  </si>
  <si>
    <t>Приобретение материалов для текущего ремонта малых архитектурных форм и вазонов, кашпо (Детский парк, скамейки уличные, ограждения, урны и т.д.)</t>
  </si>
  <si>
    <t>4.6.</t>
  </si>
  <si>
    <t>2021-2023гг</t>
  </si>
  <si>
    <t>Мероприятия по расчистке снега (привлечение подрядчика к выполнению работ)</t>
  </si>
  <si>
    <t xml:space="preserve">Мероприятия противопаводковые(откачка талых и дождевых вод в местах их скопления) привлечение подрядчика к выполнению работ </t>
  </si>
  <si>
    <t>1.1.21.</t>
  </si>
  <si>
    <t>Прочие мероприятия, направленные на комплексное благоустройство, выполняемые в рамках муниципального задания:</t>
  </si>
  <si>
    <t>от 19.11.2021г. № 3326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</si>
</sst>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_р_."/>
    <numFmt numFmtId="165" formatCode="#,##0.000"/>
    <numFmt numFmtId="166" formatCode="_-* #,##0.000_р_._-;\-* #,##0.000_р_._-;_-* &quot;-&quot;???_р_._-;_-@_-"/>
  </numFmts>
  <fonts count="13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0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0" fontId="10" fillId="0" borderId="0" xfId="0" applyNumberFormat="1" applyFont="1" applyFill="1"/>
    <xf numFmtId="0" fontId="10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0" applyNumberFormat="1" applyFont="1" applyFill="1" applyBorder="1"/>
    <xf numFmtId="165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165" fontId="12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5" fontId="2" fillId="0" borderId="0" xfId="0" applyNumberFormat="1" applyFont="1" applyFill="1" applyBorder="1"/>
    <xf numFmtId="0" fontId="2" fillId="0" borderId="0" xfId="0" applyFont="1" applyFill="1" applyBorder="1"/>
    <xf numFmtId="165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165" fontId="9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right" vertical="center" wrapText="1"/>
    </xf>
    <xf numFmtId="1" fontId="0" fillId="0" borderId="0" xfId="0" applyNumberFormat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/>
    <xf numFmtId="0" fontId="2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5"/>
  <sheetViews>
    <sheetView tabSelected="1" zoomScale="60" zoomScaleNormal="60" workbookViewId="0">
      <pane xSplit="3" ySplit="15" topLeftCell="D145" activePane="bottomRight" state="frozen"/>
      <selection pane="topRight" activeCell="D1" sqref="D1"/>
      <selection pane="bottomLeft" activeCell="A16" sqref="A16"/>
      <selection pane="bottomRight" activeCell="G3" sqref="G3:L3"/>
    </sheetView>
  </sheetViews>
  <sheetFormatPr defaultColWidth="9.140625" defaultRowHeight="20.25" x14ac:dyDescent="0.3"/>
  <cols>
    <col min="1" max="1" width="10.28515625" style="2" customWidth="1"/>
    <col min="2" max="2" width="77" style="3" customWidth="1"/>
    <col min="3" max="3" width="21.85546875" style="2" customWidth="1"/>
    <col min="4" max="4" width="27.7109375" style="2" customWidth="1"/>
    <col min="5" max="11" width="23.42578125" style="2" customWidth="1"/>
    <col min="12" max="12" width="56.140625" style="2" customWidth="1"/>
    <col min="13" max="13" width="20" style="2" customWidth="1"/>
    <col min="14" max="14" width="16.42578125" style="2" customWidth="1"/>
    <col min="15" max="15" width="14.42578125" style="2" customWidth="1"/>
    <col min="16" max="16" width="12.28515625" style="2" customWidth="1"/>
    <col min="17" max="16384" width="9.140625" style="2"/>
  </cols>
  <sheetData>
    <row r="1" spans="1:14" x14ac:dyDescent="0.3">
      <c r="G1" s="107" t="s">
        <v>151</v>
      </c>
      <c r="H1" s="108"/>
      <c r="I1" s="108"/>
      <c r="J1" s="108"/>
      <c r="K1" s="108"/>
      <c r="L1" s="108"/>
    </row>
    <row r="2" spans="1:14" x14ac:dyDescent="0.3">
      <c r="G2" s="107" t="s">
        <v>147</v>
      </c>
      <c r="H2" s="109"/>
      <c r="I2" s="109"/>
      <c r="J2" s="109"/>
      <c r="K2" s="109"/>
      <c r="L2" s="109"/>
    </row>
    <row r="3" spans="1:14" ht="20.25" customHeight="1" x14ac:dyDescent="0.3">
      <c r="G3" s="109" t="s">
        <v>198</v>
      </c>
      <c r="H3" s="109"/>
      <c r="I3" s="109"/>
      <c r="J3" s="109"/>
      <c r="K3" s="109"/>
      <c r="L3" s="109"/>
    </row>
    <row r="4" spans="1:14" ht="20.25" customHeight="1" x14ac:dyDescent="0.3">
      <c r="G4" s="83"/>
      <c r="H4" s="64"/>
      <c r="I4" s="64"/>
      <c r="J4" s="71"/>
      <c r="K4" s="71"/>
      <c r="L4" s="64"/>
    </row>
    <row r="5" spans="1:14" ht="20.25" customHeight="1" x14ac:dyDescent="0.3">
      <c r="G5" s="107" t="s">
        <v>159</v>
      </c>
      <c r="H5" s="108"/>
      <c r="I5" s="108"/>
      <c r="J5" s="108"/>
      <c r="K5" s="108"/>
      <c r="L5" s="108"/>
    </row>
    <row r="6" spans="1:14" ht="20.25" customHeight="1" x14ac:dyDescent="0.3">
      <c r="G6" s="107" t="s">
        <v>19</v>
      </c>
      <c r="H6" s="109"/>
      <c r="I6" s="109"/>
      <c r="J6" s="109"/>
      <c r="K6" s="109"/>
      <c r="L6" s="109"/>
    </row>
    <row r="7" spans="1:14" ht="20.25" customHeight="1" x14ac:dyDescent="0.3">
      <c r="G7" s="107" t="s">
        <v>20</v>
      </c>
      <c r="H7" s="109"/>
      <c r="I7" s="109"/>
      <c r="J7" s="109"/>
      <c r="K7" s="109"/>
      <c r="L7" s="109"/>
    </row>
    <row r="8" spans="1:14" ht="20.25" customHeight="1" x14ac:dyDescent="0.3">
      <c r="G8" s="107" t="s">
        <v>160</v>
      </c>
      <c r="H8" s="109"/>
      <c r="I8" s="109"/>
      <c r="J8" s="109"/>
      <c r="K8" s="109"/>
      <c r="L8" s="109"/>
    </row>
    <row r="9" spans="1:14" ht="20.25" customHeight="1" x14ac:dyDescent="0.3">
      <c r="G9" s="109" t="s">
        <v>111</v>
      </c>
      <c r="H9" s="109"/>
      <c r="I9" s="109"/>
      <c r="J9" s="109"/>
      <c r="K9" s="109"/>
      <c r="L9" s="109"/>
    </row>
    <row r="11" spans="1:14" ht="22.5" x14ac:dyDescent="0.3">
      <c r="A11" s="110" t="s">
        <v>17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</row>
    <row r="12" spans="1:14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4" ht="31.5" customHeight="1" x14ac:dyDescent="0.3">
      <c r="A13" s="93" t="s">
        <v>0</v>
      </c>
      <c r="B13" s="93" t="s">
        <v>1</v>
      </c>
      <c r="C13" s="93" t="s">
        <v>18</v>
      </c>
      <c r="D13" s="93" t="s">
        <v>2</v>
      </c>
      <c r="E13" s="95" t="s">
        <v>97</v>
      </c>
      <c r="F13" s="96"/>
      <c r="G13" s="96"/>
      <c r="H13" s="96"/>
      <c r="I13" s="96"/>
      <c r="J13" s="96"/>
      <c r="K13" s="97"/>
      <c r="L13" s="93" t="s">
        <v>93</v>
      </c>
    </row>
    <row r="14" spans="1:14" ht="20.25" customHeight="1" x14ac:dyDescent="0.3">
      <c r="A14" s="100"/>
      <c r="B14" s="100"/>
      <c r="C14" s="100"/>
      <c r="D14" s="100"/>
      <c r="E14" s="93">
        <v>2018</v>
      </c>
      <c r="F14" s="93">
        <v>2019</v>
      </c>
      <c r="G14" s="93">
        <v>2020</v>
      </c>
      <c r="H14" s="93">
        <v>2021</v>
      </c>
      <c r="I14" s="93">
        <v>2022</v>
      </c>
      <c r="J14" s="93">
        <v>2023</v>
      </c>
      <c r="K14" s="93">
        <v>2024</v>
      </c>
      <c r="L14" s="100"/>
    </row>
    <row r="15" spans="1:14" ht="81.75" customHeight="1" x14ac:dyDescent="0.3">
      <c r="A15" s="101"/>
      <c r="B15" s="101"/>
      <c r="C15" s="101"/>
      <c r="D15" s="101"/>
      <c r="E15" s="94"/>
      <c r="F15" s="94"/>
      <c r="G15" s="92"/>
      <c r="H15" s="94"/>
      <c r="I15" s="94"/>
      <c r="J15" s="94"/>
      <c r="K15" s="94"/>
      <c r="L15" s="101"/>
      <c r="M15" s="4"/>
      <c r="N15" s="5"/>
    </row>
    <row r="16" spans="1:14" s="30" customFormat="1" ht="67.5" x14ac:dyDescent="0.35">
      <c r="A16" s="23">
        <v>1</v>
      </c>
      <c r="B16" s="24" t="s">
        <v>95</v>
      </c>
      <c r="C16" s="25" t="s">
        <v>157</v>
      </c>
      <c r="D16" s="26">
        <f>E16+F16+G16+H16+I16+J16+K16</f>
        <v>447551.71899999998</v>
      </c>
      <c r="E16" s="26">
        <v>68238.7</v>
      </c>
      <c r="F16" s="74">
        <v>68914.585000000006</v>
      </c>
      <c r="G16" s="74">
        <v>74410.433999999994</v>
      </c>
      <c r="H16" s="26">
        <v>79621</v>
      </c>
      <c r="I16" s="62">
        <v>73500</v>
      </c>
      <c r="J16" s="62">
        <v>82867</v>
      </c>
      <c r="K16" s="62">
        <v>0</v>
      </c>
      <c r="L16" s="104" t="s">
        <v>15</v>
      </c>
      <c r="M16" s="28"/>
      <c r="N16" s="29"/>
    </row>
    <row r="17" spans="1:14" s="30" customFormat="1" ht="67.5" x14ac:dyDescent="0.35">
      <c r="A17" s="23" t="s">
        <v>168</v>
      </c>
      <c r="B17" s="24" t="s">
        <v>197</v>
      </c>
      <c r="C17" s="25" t="s">
        <v>166</v>
      </c>
      <c r="D17" s="26">
        <f>E17+F17+G17+H17+I17+J17+K17</f>
        <v>119443.9</v>
      </c>
      <c r="E17" s="26"/>
      <c r="F17" s="74"/>
      <c r="G17" s="74"/>
      <c r="H17" s="26">
        <f>H18+H22+H25+H26+H27+H28+H29+H30+H31+H42+H43+H44+H45+H46+H47+H48+H49+H53+H55+H58+H63</f>
        <v>37950.9</v>
      </c>
      <c r="I17" s="26">
        <f t="shared" ref="I17:K17" si="0">I18+I22+I25+I26+I27+I28+I29+I30+I31+I42+I43+I44+I45+I46+I47+I48+I49+I53+I55+I58+I63</f>
        <v>34160</v>
      </c>
      <c r="J17" s="26">
        <f t="shared" si="0"/>
        <v>47333</v>
      </c>
      <c r="K17" s="26">
        <f t="shared" si="0"/>
        <v>0</v>
      </c>
      <c r="L17" s="105"/>
      <c r="M17" s="28"/>
      <c r="N17" s="29"/>
    </row>
    <row r="18" spans="1:14" s="30" customFormat="1" ht="40.5" x14ac:dyDescent="0.35">
      <c r="A18" s="6" t="s">
        <v>169</v>
      </c>
      <c r="B18" s="7" t="s">
        <v>23</v>
      </c>
      <c r="C18" s="25"/>
      <c r="D18" s="34">
        <f>H18+I18+J18+K18</f>
        <v>15991.303</v>
      </c>
      <c r="E18" s="34"/>
      <c r="F18" s="75"/>
      <c r="G18" s="75"/>
      <c r="H18" s="34">
        <f>H19+H20+H21</f>
        <v>4140.0190000000002</v>
      </c>
      <c r="I18" s="34">
        <f t="shared" ref="I18:K18" si="1">I19+I20+I21</f>
        <v>4309.2190000000001</v>
      </c>
      <c r="J18" s="34">
        <f t="shared" si="1"/>
        <v>7542.0649999999996</v>
      </c>
      <c r="K18" s="34">
        <f t="shared" si="1"/>
        <v>0</v>
      </c>
      <c r="L18" s="105"/>
      <c r="M18" s="28"/>
      <c r="N18" s="29"/>
    </row>
    <row r="19" spans="1:14" s="30" customFormat="1" ht="37.5" x14ac:dyDescent="0.35">
      <c r="A19" s="6"/>
      <c r="B19" s="21" t="s">
        <v>21</v>
      </c>
      <c r="C19" s="25"/>
      <c r="D19" s="87">
        <f>H19+I19+J19+K19</f>
        <v>0</v>
      </c>
      <c r="E19" s="87"/>
      <c r="F19" s="86"/>
      <c r="G19" s="86"/>
      <c r="H19" s="87">
        <v>0</v>
      </c>
      <c r="I19" s="87">
        <v>0</v>
      </c>
      <c r="J19" s="87">
        <v>0</v>
      </c>
      <c r="K19" s="87">
        <v>0</v>
      </c>
      <c r="L19" s="105"/>
      <c r="M19" s="28"/>
      <c r="N19" s="29"/>
    </row>
    <row r="20" spans="1:14" s="30" customFormat="1" ht="23.25" x14ac:dyDescent="0.35">
      <c r="A20" s="6"/>
      <c r="B20" s="21" t="s">
        <v>22</v>
      </c>
      <c r="C20" s="25"/>
      <c r="D20" s="87">
        <f t="shared" ref="D20:D21" si="2">H20+I20+J20+K20</f>
        <v>10040.102999999999</v>
      </c>
      <c r="E20" s="87"/>
      <c r="F20" s="86"/>
      <c r="G20" s="86"/>
      <c r="H20" s="87">
        <v>2914.4189999999999</v>
      </c>
      <c r="I20" s="87">
        <v>3083.6190000000001</v>
      </c>
      <c r="J20" s="87">
        <v>4042.0650000000001</v>
      </c>
      <c r="K20" s="87">
        <v>0</v>
      </c>
      <c r="L20" s="105"/>
      <c r="M20" s="28"/>
      <c r="N20" s="29"/>
    </row>
    <row r="21" spans="1:14" s="30" customFormat="1" ht="23.25" x14ac:dyDescent="0.35">
      <c r="A21" s="6"/>
      <c r="B21" s="21" t="s">
        <v>24</v>
      </c>
      <c r="C21" s="25"/>
      <c r="D21" s="87">
        <f t="shared" si="2"/>
        <v>5951.2</v>
      </c>
      <c r="E21" s="87"/>
      <c r="F21" s="86"/>
      <c r="G21" s="86"/>
      <c r="H21" s="87">
        <v>1225.5999999999999</v>
      </c>
      <c r="I21" s="87">
        <v>1225.5999999999999</v>
      </c>
      <c r="J21" s="87">
        <v>3500</v>
      </c>
      <c r="K21" s="87">
        <v>0</v>
      </c>
      <c r="L21" s="105"/>
      <c r="M21" s="28"/>
      <c r="N21" s="29"/>
    </row>
    <row r="22" spans="1:14" s="30" customFormat="1" ht="214.5" customHeight="1" x14ac:dyDescent="0.35">
      <c r="A22" s="6" t="s">
        <v>170</v>
      </c>
      <c r="B22" s="7" t="s">
        <v>114</v>
      </c>
      <c r="C22" s="25"/>
      <c r="D22" s="34">
        <f>H22+I22+J22+K22</f>
        <v>15089.496999999999</v>
      </c>
      <c r="E22" s="34"/>
      <c r="F22" s="75"/>
      <c r="G22" s="75"/>
      <c r="H22" s="34">
        <f>H23+H24</f>
        <v>4550.7809999999999</v>
      </c>
      <c r="I22" s="34">
        <f t="shared" ref="I22:K22" si="3">I23+I24</f>
        <v>4550.7809999999999</v>
      </c>
      <c r="J22" s="34">
        <f t="shared" si="3"/>
        <v>5987.9350000000004</v>
      </c>
      <c r="K22" s="34">
        <f t="shared" si="3"/>
        <v>0</v>
      </c>
      <c r="L22" s="105"/>
      <c r="M22" s="28"/>
      <c r="N22" s="29"/>
    </row>
    <row r="23" spans="1:14" s="30" customFormat="1" ht="23.25" x14ac:dyDescent="0.35">
      <c r="A23" s="6"/>
      <c r="B23" s="22" t="s">
        <v>46</v>
      </c>
      <c r="C23" s="25"/>
      <c r="D23" s="87">
        <f>H23+I23+J23</f>
        <v>12908.273999999999</v>
      </c>
      <c r="E23" s="87"/>
      <c r="F23" s="86"/>
      <c r="G23" s="86"/>
      <c r="H23" s="87">
        <v>4302.7579999999998</v>
      </c>
      <c r="I23" s="87">
        <v>4302.7579999999998</v>
      </c>
      <c r="J23" s="87">
        <v>4302.7579999999998</v>
      </c>
      <c r="K23" s="87">
        <v>0</v>
      </c>
      <c r="L23" s="105"/>
      <c r="M23" s="28"/>
      <c r="N23" s="29"/>
    </row>
    <row r="24" spans="1:14" s="30" customFormat="1" ht="23.25" x14ac:dyDescent="0.35">
      <c r="A24" s="6"/>
      <c r="B24" s="22" t="s">
        <v>47</v>
      </c>
      <c r="C24" s="25"/>
      <c r="D24" s="87">
        <f>H24+I24+J24</f>
        <v>2181.223</v>
      </c>
      <c r="E24" s="87"/>
      <c r="F24" s="86"/>
      <c r="G24" s="86"/>
      <c r="H24" s="87">
        <v>248.023</v>
      </c>
      <c r="I24" s="87">
        <v>248.023</v>
      </c>
      <c r="J24" s="87">
        <v>1685.1769999999999</v>
      </c>
      <c r="K24" s="87">
        <v>0</v>
      </c>
      <c r="L24" s="105"/>
      <c r="M24" s="28"/>
      <c r="N24" s="29"/>
    </row>
    <row r="25" spans="1:14" s="30" customFormat="1" ht="40.5" x14ac:dyDescent="0.35">
      <c r="A25" s="6" t="s">
        <v>171</v>
      </c>
      <c r="B25" s="9" t="s">
        <v>12</v>
      </c>
      <c r="C25" s="25"/>
      <c r="D25" s="34">
        <f>H25+I25+J25+K25</f>
        <v>1147.269</v>
      </c>
      <c r="E25" s="34"/>
      <c r="F25" s="75"/>
      <c r="G25" s="75"/>
      <c r="H25" s="34">
        <v>347.26900000000001</v>
      </c>
      <c r="I25" s="34">
        <v>400</v>
      </c>
      <c r="J25" s="34">
        <v>400</v>
      </c>
      <c r="K25" s="34">
        <v>0</v>
      </c>
      <c r="L25" s="105"/>
      <c r="M25" s="28"/>
      <c r="N25" s="29"/>
    </row>
    <row r="26" spans="1:14" s="30" customFormat="1" ht="40.5" x14ac:dyDescent="0.35">
      <c r="A26" s="6" t="s">
        <v>172</v>
      </c>
      <c r="B26" s="7" t="s">
        <v>26</v>
      </c>
      <c r="C26" s="25"/>
      <c r="D26" s="34">
        <f t="shared" ref="D26:D30" si="4">H26+I26+J26+K26</f>
        <v>1372.752</v>
      </c>
      <c r="E26" s="34"/>
      <c r="F26" s="75"/>
      <c r="G26" s="75"/>
      <c r="H26" s="34">
        <v>394.52699999999999</v>
      </c>
      <c r="I26" s="34">
        <v>478.22500000000002</v>
      </c>
      <c r="J26" s="34">
        <v>500</v>
      </c>
      <c r="K26" s="34">
        <v>0</v>
      </c>
      <c r="L26" s="105"/>
      <c r="M26" s="28"/>
      <c r="N26" s="29"/>
    </row>
    <row r="27" spans="1:14" s="30" customFormat="1" ht="60.75" x14ac:dyDescent="0.35">
      <c r="A27" s="6" t="s">
        <v>173</v>
      </c>
      <c r="B27" s="9" t="s">
        <v>195</v>
      </c>
      <c r="C27" s="25"/>
      <c r="D27" s="34">
        <f t="shared" si="4"/>
        <v>1014.44</v>
      </c>
      <c r="E27" s="34"/>
      <c r="F27" s="75"/>
      <c r="G27" s="75"/>
      <c r="H27" s="34">
        <v>226.73400000000001</v>
      </c>
      <c r="I27" s="34">
        <v>287.70600000000002</v>
      </c>
      <c r="J27" s="34">
        <v>500</v>
      </c>
      <c r="K27" s="34">
        <v>0</v>
      </c>
      <c r="L27" s="105"/>
      <c r="M27" s="28"/>
      <c r="N27" s="29"/>
    </row>
    <row r="28" spans="1:14" s="30" customFormat="1" ht="40.5" x14ac:dyDescent="0.35">
      <c r="A28" s="6" t="s">
        <v>174</v>
      </c>
      <c r="B28" s="9" t="s">
        <v>194</v>
      </c>
      <c r="C28" s="25"/>
      <c r="D28" s="34">
        <f t="shared" si="4"/>
        <v>0</v>
      </c>
      <c r="E28" s="34"/>
      <c r="F28" s="75"/>
      <c r="G28" s="75"/>
      <c r="H28" s="34">
        <v>0</v>
      </c>
      <c r="I28" s="34">
        <v>0</v>
      </c>
      <c r="J28" s="34">
        <v>0</v>
      </c>
      <c r="K28" s="34">
        <v>0</v>
      </c>
      <c r="L28" s="105"/>
      <c r="M28" s="28"/>
      <c r="N28" s="29"/>
    </row>
    <row r="29" spans="1:14" s="30" customFormat="1" ht="63" customHeight="1" x14ac:dyDescent="0.35">
      <c r="A29" s="6" t="s">
        <v>175</v>
      </c>
      <c r="B29" s="9" t="s">
        <v>116</v>
      </c>
      <c r="C29" s="25"/>
      <c r="D29" s="34">
        <f t="shared" si="4"/>
        <v>1138.7260000000001</v>
      </c>
      <c r="E29" s="34"/>
      <c r="F29" s="75"/>
      <c r="G29" s="75"/>
      <c r="H29" s="34">
        <v>186.47</v>
      </c>
      <c r="I29" s="34">
        <v>452.25599999999997</v>
      </c>
      <c r="J29" s="34">
        <v>500</v>
      </c>
      <c r="K29" s="34">
        <v>0</v>
      </c>
      <c r="L29" s="105"/>
      <c r="M29" s="28"/>
      <c r="N29" s="29"/>
    </row>
    <row r="30" spans="1:14" s="30" customFormat="1" ht="101.25" x14ac:dyDescent="0.35">
      <c r="A30" s="6" t="s">
        <v>176</v>
      </c>
      <c r="B30" s="13" t="s">
        <v>117</v>
      </c>
      <c r="C30" s="25"/>
      <c r="D30" s="34">
        <f t="shared" si="4"/>
        <v>500</v>
      </c>
      <c r="E30" s="34"/>
      <c r="F30" s="75"/>
      <c r="G30" s="75"/>
      <c r="H30" s="34">
        <v>0</v>
      </c>
      <c r="I30" s="34">
        <v>0</v>
      </c>
      <c r="J30" s="34">
        <v>500</v>
      </c>
      <c r="K30" s="34">
        <v>0</v>
      </c>
      <c r="L30" s="105"/>
      <c r="M30" s="28"/>
      <c r="N30" s="29"/>
    </row>
    <row r="31" spans="1:14" s="30" customFormat="1" ht="40.5" x14ac:dyDescent="0.35">
      <c r="A31" s="6" t="s">
        <v>177</v>
      </c>
      <c r="B31" s="7" t="s">
        <v>118</v>
      </c>
      <c r="C31" s="25"/>
      <c r="D31" s="34">
        <f>H31+I31+J31+K31</f>
        <v>1022.473</v>
      </c>
      <c r="E31" s="34"/>
      <c r="F31" s="75"/>
      <c r="G31" s="75"/>
      <c r="H31" s="34">
        <f>H32+H33+H34+H35+H36+H37+H38+H39+H40+H41</f>
        <v>275.71800000000002</v>
      </c>
      <c r="I31" s="34">
        <f t="shared" ref="I31:K31" si="5">I32+I33+I34+I35+I36+I37+I38+I39+I40+I41</f>
        <v>146.755</v>
      </c>
      <c r="J31" s="34">
        <f t="shared" si="5"/>
        <v>600</v>
      </c>
      <c r="K31" s="34">
        <f t="shared" si="5"/>
        <v>0</v>
      </c>
      <c r="L31" s="105"/>
      <c r="M31" s="28"/>
      <c r="N31" s="29"/>
    </row>
    <row r="32" spans="1:14" s="30" customFormat="1" ht="75" x14ac:dyDescent="0.35">
      <c r="A32" s="6"/>
      <c r="B32" s="22" t="s">
        <v>42</v>
      </c>
      <c r="C32" s="25"/>
      <c r="D32" s="87">
        <f>H32+I32+J32+K32</f>
        <v>1022.473</v>
      </c>
      <c r="E32" s="87"/>
      <c r="F32" s="86"/>
      <c r="G32" s="86"/>
      <c r="H32" s="87">
        <v>275.71800000000002</v>
      </c>
      <c r="I32" s="87">
        <v>146.755</v>
      </c>
      <c r="J32" s="87">
        <v>600</v>
      </c>
      <c r="K32" s="87">
        <v>0</v>
      </c>
      <c r="L32" s="105"/>
      <c r="M32" s="28"/>
      <c r="N32" s="29"/>
    </row>
    <row r="33" spans="1:14" s="30" customFormat="1" ht="37.5" x14ac:dyDescent="0.35">
      <c r="A33" s="6"/>
      <c r="B33" s="22" t="s">
        <v>43</v>
      </c>
      <c r="C33" s="25"/>
      <c r="D33" s="87">
        <f t="shared" ref="D33:D41" si="6">H33+I33+J33+K33</f>
        <v>0</v>
      </c>
      <c r="E33" s="87"/>
      <c r="F33" s="86"/>
      <c r="G33" s="86"/>
      <c r="H33" s="87">
        <v>0</v>
      </c>
      <c r="I33" s="87">
        <v>0</v>
      </c>
      <c r="J33" s="87">
        <v>0</v>
      </c>
      <c r="K33" s="87">
        <v>0</v>
      </c>
      <c r="L33" s="105"/>
      <c r="M33" s="28"/>
      <c r="N33" s="29"/>
    </row>
    <row r="34" spans="1:14" s="30" customFormat="1" ht="23.25" x14ac:dyDescent="0.35">
      <c r="A34" s="6"/>
      <c r="B34" s="22" t="s">
        <v>29</v>
      </c>
      <c r="C34" s="25"/>
      <c r="D34" s="87">
        <f t="shared" si="6"/>
        <v>0</v>
      </c>
      <c r="E34" s="87"/>
      <c r="F34" s="86"/>
      <c r="G34" s="86"/>
      <c r="H34" s="87">
        <v>0</v>
      </c>
      <c r="I34" s="87">
        <v>0</v>
      </c>
      <c r="J34" s="87">
        <v>0</v>
      </c>
      <c r="K34" s="87">
        <v>0</v>
      </c>
      <c r="L34" s="105"/>
      <c r="M34" s="28"/>
      <c r="N34" s="29"/>
    </row>
    <row r="35" spans="1:14" s="30" customFormat="1" ht="37.5" x14ac:dyDescent="0.35">
      <c r="A35" s="6"/>
      <c r="B35" s="22" t="s">
        <v>31</v>
      </c>
      <c r="C35" s="25"/>
      <c r="D35" s="87">
        <f t="shared" si="6"/>
        <v>0</v>
      </c>
      <c r="E35" s="87"/>
      <c r="F35" s="86"/>
      <c r="G35" s="86"/>
      <c r="H35" s="87">
        <v>0</v>
      </c>
      <c r="I35" s="87">
        <v>0</v>
      </c>
      <c r="J35" s="87">
        <v>0</v>
      </c>
      <c r="K35" s="87">
        <v>0</v>
      </c>
      <c r="L35" s="105"/>
      <c r="M35" s="28"/>
      <c r="N35" s="29"/>
    </row>
    <row r="36" spans="1:14" s="30" customFormat="1" ht="23.25" x14ac:dyDescent="0.35">
      <c r="A36" s="6"/>
      <c r="B36" s="22" t="s">
        <v>8</v>
      </c>
      <c r="C36" s="25"/>
      <c r="D36" s="87">
        <f t="shared" si="6"/>
        <v>0</v>
      </c>
      <c r="E36" s="87"/>
      <c r="F36" s="86"/>
      <c r="G36" s="86"/>
      <c r="H36" s="87">
        <v>0</v>
      </c>
      <c r="I36" s="87">
        <v>0</v>
      </c>
      <c r="J36" s="87">
        <v>0</v>
      </c>
      <c r="K36" s="87">
        <v>0</v>
      </c>
      <c r="L36" s="105"/>
      <c r="M36" s="28"/>
      <c r="N36" s="29"/>
    </row>
    <row r="37" spans="1:14" s="30" customFormat="1" ht="37.5" x14ac:dyDescent="0.35">
      <c r="A37" s="6"/>
      <c r="B37" s="22" t="s">
        <v>32</v>
      </c>
      <c r="C37" s="25"/>
      <c r="D37" s="87">
        <f t="shared" si="6"/>
        <v>0</v>
      </c>
      <c r="E37" s="87"/>
      <c r="F37" s="86"/>
      <c r="G37" s="86"/>
      <c r="H37" s="87">
        <v>0</v>
      </c>
      <c r="I37" s="87">
        <v>0</v>
      </c>
      <c r="J37" s="87">
        <v>0</v>
      </c>
      <c r="K37" s="87">
        <v>0</v>
      </c>
      <c r="L37" s="105"/>
      <c r="M37" s="28"/>
      <c r="N37" s="29"/>
    </row>
    <row r="38" spans="1:14" s="30" customFormat="1" ht="37.5" x14ac:dyDescent="0.35">
      <c r="A38" s="6"/>
      <c r="B38" s="22" t="s">
        <v>33</v>
      </c>
      <c r="C38" s="25"/>
      <c r="D38" s="87">
        <f t="shared" si="6"/>
        <v>0</v>
      </c>
      <c r="E38" s="87"/>
      <c r="F38" s="86"/>
      <c r="G38" s="86"/>
      <c r="H38" s="87">
        <v>0</v>
      </c>
      <c r="I38" s="87">
        <v>0</v>
      </c>
      <c r="J38" s="87">
        <v>0</v>
      </c>
      <c r="K38" s="87">
        <v>0</v>
      </c>
      <c r="L38" s="105"/>
      <c r="M38" s="28"/>
      <c r="N38" s="29"/>
    </row>
    <row r="39" spans="1:14" s="30" customFormat="1" ht="37.5" x14ac:dyDescent="0.35">
      <c r="A39" s="6"/>
      <c r="B39" s="22" t="s">
        <v>34</v>
      </c>
      <c r="C39" s="25"/>
      <c r="D39" s="87">
        <f t="shared" si="6"/>
        <v>0</v>
      </c>
      <c r="E39" s="87"/>
      <c r="F39" s="86"/>
      <c r="G39" s="86"/>
      <c r="H39" s="87">
        <v>0</v>
      </c>
      <c r="I39" s="87">
        <v>0</v>
      </c>
      <c r="J39" s="87">
        <v>0</v>
      </c>
      <c r="K39" s="87">
        <v>0</v>
      </c>
      <c r="L39" s="105"/>
      <c r="M39" s="28"/>
      <c r="N39" s="29"/>
    </row>
    <row r="40" spans="1:14" s="30" customFormat="1" ht="56.25" x14ac:dyDescent="0.35">
      <c r="A40" s="6"/>
      <c r="B40" s="22" t="s">
        <v>178</v>
      </c>
      <c r="C40" s="25"/>
      <c r="D40" s="87">
        <f t="shared" si="6"/>
        <v>0</v>
      </c>
      <c r="E40" s="87"/>
      <c r="F40" s="86"/>
      <c r="G40" s="86"/>
      <c r="H40" s="87">
        <v>0</v>
      </c>
      <c r="I40" s="87">
        <v>0</v>
      </c>
      <c r="J40" s="87">
        <v>0</v>
      </c>
      <c r="K40" s="87">
        <v>0</v>
      </c>
      <c r="L40" s="105"/>
      <c r="M40" s="28"/>
      <c r="N40" s="29"/>
    </row>
    <row r="41" spans="1:14" s="30" customFormat="1" ht="37.5" x14ac:dyDescent="0.35">
      <c r="A41" s="6"/>
      <c r="B41" s="22" t="s">
        <v>119</v>
      </c>
      <c r="C41" s="25"/>
      <c r="D41" s="87">
        <f t="shared" si="6"/>
        <v>0</v>
      </c>
      <c r="E41" s="87"/>
      <c r="F41" s="86"/>
      <c r="G41" s="86"/>
      <c r="H41" s="87">
        <v>0</v>
      </c>
      <c r="I41" s="87">
        <v>0</v>
      </c>
      <c r="J41" s="87">
        <v>0</v>
      </c>
      <c r="K41" s="87">
        <v>0</v>
      </c>
      <c r="L41" s="105"/>
      <c r="M41" s="28"/>
      <c r="N41" s="29"/>
    </row>
    <row r="42" spans="1:14" s="30" customFormat="1" ht="23.25" x14ac:dyDescent="0.35">
      <c r="A42" s="6" t="s">
        <v>179</v>
      </c>
      <c r="B42" s="9" t="s">
        <v>125</v>
      </c>
      <c r="C42" s="25"/>
      <c r="D42" s="34">
        <f>H42+I42+J42+K42</f>
        <v>55.036000000000001</v>
      </c>
      <c r="E42" s="34"/>
      <c r="F42" s="75"/>
      <c r="G42" s="75"/>
      <c r="H42" s="34">
        <v>0</v>
      </c>
      <c r="I42" s="34">
        <v>55.036000000000001</v>
      </c>
      <c r="J42" s="34">
        <v>0</v>
      </c>
      <c r="K42" s="34">
        <v>0</v>
      </c>
      <c r="L42" s="105"/>
      <c r="M42" s="28"/>
      <c r="N42" s="29"/>
    </row>
    <row r="43" spans="1:14" s="30" customFormat="1" ht="42.75" customHeight="1" x14ac:dyDescent="0.35">
      <c r="A43" s="6" t="s">
        <v>180</v>
      </c>
      <c r="B43" s="9" t="s">
        <v>126</v>
      </c>
      <c r="C43" s="25"/>
      <c r="D43" s="34">
        <f t="shared" ref="D43:D49" si="7">H43+I43+J43+K43</f>
        <v>217.2</v>
      </c>
      <c r="E43" s="34"/>
      <c r="F43" s="75"/>
      <c r="G43" s="75"/>
      <c r="H43" s="34">
        <v>0</v>
      </c>
      <c r="I43" s="34">
        <v>108.2</v>
      </c>
      <c r="J43" s="34">
        <v>109</v>
      </c>
      <c r="K43" s="34">
        <v>0</v>
      </c>
      <c r="L43" s="105"/>
      <c r="M43" s="28"/>
      <c r="N43" s="29"/>
    </row>
    <row r="44" spans="1:14" s="30" customFormat="1" ht="59.25" customHeight="1" x14ac:dyDescent="0.35">
      <c r="A44" s="6" t="s">
        <v>181</v>
      </c>
      <c r="B44" s="9" t="s">
        <v>127</v>
      </c>
      <c r="C44" s="25"/>
      <c r="D44" s="34">
        <f t="shared" si="7"/>
        <v>304</v>
      </c>
      <c r="E44" s="34"/>
      <c r="F44" s="75"/>
      <c r="G44" s="75"/>
      <c r="H44" s="34">
        <v>0</v>
      </c>
      <c r="I44" s="34">
        <v>104</v>
      </c>
      <c r="J44" s="34">
        <v>200</v>
      </c>
      <c r="K44" s="34">
        <v>0</v>
      </c>
      <c r="L44" s="105"/>
      <c r="M44" s="28"/>
      <c r="N44" s="29"/>
    </row>
    <row r="45" spans="1:14" s="30" customFormat="1" ht="60.75" x14ac:dyDescent="0.35">
      <c r="A45" s="6" t="s">
        <v>182</v>
      </c>
      <c r="B45" s="7" t="s">
        <v>36</v>
      </c>
      <c r="C45" s="25"/>
      <c r="D45" s="34">
        <f t="shared" si="7"/>
        <v>300</v>
      </c>
      <c r="E45" s="34"/>
      <c r="F45" s="75"/>
      <c r="G45" s="75"/>
      <c r="H45" s="34">
        <v>300</v>
      </c>
      <c r="I45" s="34">
        <v>0</v>
      </c>
      <c r="J45" s="34">
        <v>0</v>
      </c>
      <c r="K45" s="34">
        <v>0</v>
      </c>
      <c r="L45" s="105"/>
      <c r="M45" s="28"/>
      <c r="N45" s="29"/>
    </row>
    <row r="46" spans="1:14" s="30" customFormat="1" ht="40.5" x14ac:dyDescent="0.35">
      <c r="A46" s="6" t="s">
        <v>183</v>
      </c>
      <c r="B46" s="66" t="s">
        <v>167</v>
      </c>
      <c r="C46" s="25"/>
      <c r="D46" s="34">
        <f t="shared" si="7"/>
        <v>0</v>
      </c>
      <c r="E46" s="34"/>
      <c r="F46" s="75"/>
      <c r="G46" s="75"/>
      <c r="H46" s="34">
        <v>0</v>
      </c>
      <c r="I46" s="34">
        <v>0</v>
      </c>
      <c r="J46" s="34">
        <v>0</v>
      </c>
      <c r="K46" s="34">
        <v>0</v>
      </c>
      <c r="L46" s="105"/>
      <c r="M46" s="28"/>
      <c r="N46" s="29"/>
    </row>
    <row r="47" spans="1:14" s="30" customFormat="1" ht="40.5" x14ac:dyDescent="0.35">
      <c r="A47" s="6" t="s">
        <v>184</v>
      </c>
      <c r="B47" s="66" t="s">
        <v>128</v>
      </c>
      <c r="C47" s="25"/>
      <c r="D47" s="34">
        <f t="shared" si="7"/>
        <v>987.13199999999995</v>
      </c>
      <c r="E47" s="34"/>
      <c r="F47" s="75"/>
      <c r="G47" s="75"/>
      <c r="H47" s="34">
        <v>987.13199999999995</v>
      </c>
      <c r="I47" s="34">
        <v>0</v>
      </c>
      <c r="J47" s="34">
        <v>0</v>
      </c>
      <c r="K47" s="34">
        <v>0</v>
      </c>
      <c r="L47" s="105"/>
      <c r="M47" s="28"/>
      <c r="N47" s="29"/>
    </row>
    <row r="48" spans="1:14" s="30" customFormat="1" ht="40.5" x14ac:dyDescent="0.35">
      <c r="A48" s="6" t="s">
        <v>185</v>
      </c>
      <c r="B48" s="66" t="s">
        <v>129</v>
      </c>
      <c r="C48" s="25"/>
      <c r="D48" s="34">
        <f t="shared" si="7"/>
        <v>1672.175</v>
      </c>
      <c r="E48" s="34"/>
      <c r="F48" s="75"/>
      <c r="G48" s="75"/>
      <c r="H48" s="34">
        <v>500</v>
      </c>
      <c r="I48" s="34">
        <v>472.17500000000001</v>
      </c>
      <c r="J48" s="34">
        <v>700</v>
      </c>
      <c r="K48" s="34">
        <v>0</v>
      </c>
      <c r="L48" s="105"/>
      <c r="M48" s="28"/>
      <c r="N48" s="29"/>
    </row>
    <row r="49" spans="1:14" s="30" customFormat="1" ht="40.5" x14ac:dyDescent="0.35">
      <c r="A49" s="6" t="s">
        <v>186</v>
      </c>
      <c r="B49" s="66" t="s">
        <v>130</v>
      </c>
      <c r="C49" s="25"/>
      <c r="D49" s="34">
        <f t="shared" si="7"/>
        <v>57259.389000000003</v>
      </c>
      <c r="E49" s="34"/>
      <c r="F49" s="75"/>
      <c r="G49" s="75"/>
      <c r="H49" s="34">
        <f>H50+H52+H51</f>
        <v>19093.631000000001</v>
      </c>
      <c r="I49" s="34">
        <f t="shared" ref="I49:K49" si="8">I50+I52+I51</f>
        <v>15438.516</v>
      </c>
      <c r="J49" s="34">
        <f t="shared" si="8"/>
        <v>22727.241999999998</v>
      </c>
      <c r="K49" s="34">
        <f t="shared" si="8"/>
        <v>0</v>
      </c>
      <c r="L49" s="105"/>
      <c r="M49" s="28"/>
      <c r="N49" s="29"/>
    </row>
    <row r="50" spans="1:14" s="30" customFormat="1" ht="23.25" x14ac:dyDescent="0.35">
      <c r="A50" s="6"/>
      <c r="B50" s="67" t="s">
        <v>131</v>
      </c>
      <c r="C50" s="25"/>
      <c r="D50" s="87">
        <f t="shared" ref="D50:D59" si="9">H50+I50+J50+K50</f>
        <v>34583.421000000002</v>
      </c>
      <c r="E50" s="87"/>
      <c r="F50" s="86"/>
      <c r="G50" s="86"/>
      <c r="H50" s="87">
        <v>12973.727999999999</v>
      </c>
      <c r="I50" s="87">
        <v>9140.6280000000006</v>
      </c>
      <c r="J50" s="87">
        <v>12469.065000000001</v>
      </c>
      <c r="K50" s="87">
        <v>0</v>
      </c>
      <c r="L50" s="105"/>
      <c r="M50" s="28"/>
      <c r="N50" s="29"/>
    </row>
    <row r="51" spans="1:14" s="30" customFormat="1" ht="37.5" x14ac:dyDescent="0.35">
      <c r="A51" s="6"/>
      <c r="B51" s="67" t="s">
        <v>142</v>
      </c>
      <c r="C51" s="25"/>
      <c r="D51" s="87">
        <f t="shared" si="9"/>
        <v>21275.968000000001</v>
      </c>
      <c r="E51" s="87"/>
      <c r="F51" s="86"/>
      <c r="G51" s="86"/>
      <c r="H51" s="87">
        <v>5819.9030000000002</v>
      </c>
      <c r="I51" s="87">
        <v>5997.8879999999999</v>
      </c>
      <c r="J51" s="87">
        <v>9458.1769999999997</v>
      </c>
      <c r="K51" s="87">
        <v>0</v>
      </c>
      <c r="L51" s="105"/>
      <c r="M51" s="28"/>
      <c r="N51" s="29"/>
    </row>
    <row r="52" spans="1:14" s="30" customFormat="1" ht="23.25" x14ac:dyDescent="0.35">
      <c r="A52" s="6"/>
      <c r="B52" s="67" t="s">
        <v>190</v>
      </c>
      <c r="C52" s="25"/>
      <c r="D52" s="87">
        <f t="shared" si="9"/>
        <v>1400</v>
      </c>
      <c r="E52" s="87"/>
      <c r="F52" s="86"/>
      <c r="G52" s="86"/>
      <c r="H52" s="87">
        <v>300</v>
      </c>
      <c r="I52" s="87">
        <v>300</v>
      </c>
      <c r="J52" s="87">
        <v>800</v>
      </c>
      <c r="K52" s="87">
        <v>0</v>
      </c>
      <c r="L52" s="105"/>
      <c r="M52" s="28"/>
      <c r="N52" s="29"/>
    </row>
    <row r="53" spans="1:14" s="30" customFormat="1" ht="40.5" x14ac:dyDescent="0.35">
      <c r="A53" s="6" t="s">
        <v>187</v>
      </c>
      <c r="B53" s="9" t="s">
        <v>132</v>
      </c>
      <c r="C53" s="25"/>
      <c r="D53" s="34">
        <f t="shared" si="9"/>
        <v>474.15699999999998</v>
      </c>
      <c r="E53" s="34"/>
      <c r="F53" s="75"/>
      <c r="G53" s="75"/>
      <c r="H53" s="34">
        <f>H54</f>
        <v>0</v>
      </c>
      <c r="I53" s="34">
        <f t="shared" ref="I53:K53" si="10">I54</f>
        <v>474.15699999999998</v>
      </c>
      <c r="J53" s="34">
        <f t="shared" si="10"/>
        <v>0</v>
      </c>
      <c r="K53" s="34">
        <f t="shared" si="10"/>
        <v>0</v>
      </c>
      <c r="L53" s="105"/>
      <c r="M53" s="28"/>
      <c r="N53" s="29"/>
    </row>
    <row r="54" spans="1:14" s="30" customFormat="1" ht="23.25" x14ac:dyDescent="0.35">
      <c r="A54" s="6"/>
      <c r="B54" s="67" t="s">
        <v>133</v>
      </c>
      <c r="C54" s="25"/>
      <c r="D54" s="87">
        <f t="shared" si="9"/>
        <v>474.15699999999998</v>
      </c>
      <c r="E54" s="87"/>
      <c r="F54" s="86"/>
      <c r="G54" s="86"/>
      <c r="H54" s="87">
        <v>0</v>
      </c>
      <c r="I54" s="87">
        <v>474.15699999999998</v>
      </c>
      <c r="J54" s="87">
        <v>0</v>
      </c>
      <c r="K54" s="87">
        <v>0</v>
      </c>
      <c r="L54" s="105"/>
      <c r="M54" s="28"/>
      <c r="N54" s="29"/>
    </row>
    <row r="55" spans="1:14" s="30" customFormat="1" ht="40.5" x14ac:dyDescent="0.35">
      <c r="A55" s="6" t="s">
        <v>188</v>
      </c>
      <c r="B55" s="9" t="s">
        <v>134</v>
      </c>
      <c r="C55" s="25"/>
      <c r="D55" s="34">
        <f t="shared" si="9"/>
        <v>8698.0769999999993</v>
      </c>
      <c r="E55" s="34"/>
      <c r="F55" s="75"/>
      <c r="G55" s="75"/>
      <c r="H55" s="34">
        <f>H56+H57</f>
        <v>2881.8609999999999</v>
      </c>
      <c r="I55" s="34">
        <f t="shared" ref="I55:K55" si="11">I56+I57</f>
        <v>2816.2159999999999</v>
      </c>
      <c r="J55" s="34">
        <f t="shared" si="11"/>
        <v>3000</v>
      </c>
      <c r="K55" s="34">
        <f t="shared" si="11"/>
        <v>0</v>
      </c>
      <c r="L55" s="105"/>
      <c r="M55" s="28"/>
      <c r="N55" s="29"/>
    </row>
    <row r="56" spans="1:14" s="30" customFormat="1" ht="23.25" x14ac:dyDescent="0.35">
      <c r="A56" s="6"/>
      <c r="B56" s="67" t="s">
        <v>135</v>
      </c>
      <c r="C56" s="25"/>
      <c r="D56" s="87">
        <f t="shared" si="9"/>
        <v>8698.0769999999993</v>
      </c>
      <c r="E56" s="87"/>
      <c r="F56" s="86"/>
      <c r="G56" s="86"/>
      <c r="H56" s="87">
        <v>2881.8609999999999</v>
      </c>
      <c r="I56" s="87">
        <v>2816.2159999999999</v>
      </c>
      <c r="J56" s="87">
        <v>3000</v>
      </c>
      <c r="K56" s="87">
        <v>0</v>
      </c>
      <c r="L56" s="105"/>
      <c r="M56" s="28"/>
      <c r="N56" s="29"/>
    </row>
    <row r="57" spans="1:14" s="30" customFormat="1" ht="23.25" x14ac:dyDescent="0.35">
      <c r="A57" s="6"/>
      <c r="B57" s="67" t="s">
        <v>136</v>
      </c>
      <c r="C57" s="25"/>
      <c r="D57" s="87">
        <f t="shared" si="9"/>
        <v>0</v>
      </c>
      <c r="E57" s="87"/>
      <c r="F57" s="86"/>
      <c r="G57" s="86"/>
      <c r="H57" s="87">
        <v>0</v>
      </c>
      <c r="I57" s="87">
        <v>0</v>
      </c>
      <c r="J57" s="87">
        <v>0</v>
      </c>
      <c r="K57" s="87">
        <v>0</v>
      </c>
      <c r="L57" s="105"/>
      <c r="M57" s="28"/>
      <c r="N57" s="29"/>
    </row>
    <row r="58" spans="1:14" s="30" customFormat="1" ht="81" x14ac:dyDescent="0.35">
      <c r="A58" s="6" t="s">
        <v>189</v>
      </c>
      <c r="B58" s="7" t="s">
        <v>37</v>
      </c>
      <c r="C58" s="25"/>
      <c r="D58" s="34">
        <f t="shared" si="9"/>
        <v>12200.273999999999</v>
      </c>
      <c r="E58" s="34"/>
      <c r="F58" s="75"/>
      <c r="G58" s="75"/>
      <c r="H58" s="34">
        <f>H59+H60+H61+H62</f>
        <v>4066.7579999999998</v>
      </c>
      <c r="I58" s="34">
        <f t="shared" ref="I58:K58" si="12">I59+I60+I61+I62</f>
        <v>4066.7579999999998</v>
      </c>
      <c r="J58" s="34">
        <f t="shared" si="12"/>
        <v>4066.7579999999998</v>
      </c>
      <c r="K58" s="34">
        <f t="shared" si="12"/>
        <v>0</v>
      </c>
      <c r="L58" s="105"/>
      <c r="M58" s="28"/>
      <c r="N58" s="29"/>
    </row>
    <row r="59" spans="1:14" s="30" customFormat="1" ht="23.25" x14ac:dyDescent="0.35">
      <c r="A59" s="6"/>
      <c r="B59" s="22" t="s">
        <v>38</v>
      </c>
      <c r="C59" s="25"/>
      <c r="D59" s="87">
        <f t="shared" si="9"/>
        <v>11592.921</v>
      </c>
      <c r="E59" s="87"/>
      <c r="F59" s="86"/>
      <c r="G59" s="86"/>
      <c r="H59" s="87">
        <v>3864.3069999999998</v>
      </c>
      <c r="I59" s="87">
        <v>3864.3069999999998</v>
      </c>
      <c r="J59" s="87">
        <v>3864.3069999999998</v>
      </c>
      <c r="K59" s="87">
        <v>0</v>
      </c>
      <c r="L59" s="105"/>
      <c r="M59" s="28"/>
      <c r="N59" s="29"/>
    </row>
    <row r="60" spans="1:14" s="30" customFormat="1" ht="23.25" x14ac:dyDescent="0.35">
      <c r="A60" s="6"/>
      <c r="B60" s="22" t="s">
        <v>39</v>
      </c>
      <c r="C60" s="25"/>
      <c r="D60" s="87">
        <f t="shared" ref="D60:D62" si="13">H60+I60+J60+K60</f>
        <v>563.50800000000004</v>
      </c>
      <c r="E60" s="87"/>
      <c r="F60" s="86"/>
      <c r="G60" s="86"/>
      <c r="H60" s="87">
        <v>187.83600000000001</v>
      </c>
      <c r="I60" s="87">
        <v>187.83600000000001</v>
      </c>
      <c r="J60" s="87">
        <v>187.83600000000001</v>
      </c>
      <c r="K60" s="87">
        <v>0</v>
      </c>
      <c r="L60" s="105"/>
      <c r="M60" s="28"/>
      <c r="N60" s="29"/>
    </row>
    <row r="61" spans="1:14" s="30" customFormat="1" ht="23.25" x14ac:dyDescent="0.35">
      <c r="A61" s="6"/>
      <c r="B61" s="22" t="s">
        <v>40</v>
      </c>
      <c r="C61" s="25"/>
      <c r="D61" s="87">
        <f t="shared" si="13"/>
        <v>39.287999999999997</v>
      </c>
      <c r="E61" s="87"/>
      <c r="F61" s="86"/>
      <c r="G61" s="86"/>
      <c r="H61" s="87">
        <v>13.096</v>
      </c>
      <c r="I61" s="87">
        <v>13.096</v>
      </c>
      <c r="J61" s="87">
        <v>13.096</v>
      </c>
      <c r="K61" s="87">
        <v>0</v>
      </c>
      <c r="L61" s="105"/>
      <c r="M61" s="28"/>
      <c r="N61" s="29"/>
    </row>
    <row r="62" spans="1:14" s="30" customFormat="1" ht="23.25" x14ac:dyDescent="0.35">
      <c r="A62" s="6"/>
      <c r="B62" s="22" t="s">
        <v>41</v>
      </c>
      <c r="C62" s="25"/>
      <c r="D62" s="87">
        <f t="shared" si="13"/>
        <v>4.5570000000000004</v>
      </c>
      <c r="E62" s="87"/>
      <c r="F62" s="86"/>
      <c r="G62" s="86"/>
      <c r="H62" s="87">
        <v>1.5189999999999999</v>
      </c>
      <c r="I62" s="87">
        <v>1.5189999999999999</v>
      </c>
      <c r="J62" s="87">
        <v>1.5189999999999999</v>
      </c>
      <c r="K62" s="87">
        <v>0</v>
      </c>
      <c r="L62" s="105"/>
      <c r="M62" s="28"/>
      <c r="N62" s="29"/>
    </row>
    <row r="63" spans="1:14" s="30" customFormat="1" ht="40.5" x14ac:dyDescent="0.35">
      <c r="A63" s="6" t="s">
        <v>196</v>
      </c>
      <c r="B63" s="7" t="s">
        <v>162</v>
      </c>
      <c r="C63" s="25"/>
      <c r="D63" s="34">
        <f>H63+I63+J63+K63</f>
        <v>0</v>
      </c>
      <c r="E63" s="34"/>
      <c r="F63" s="75"/>
      <c r="G63" s="75"/>
      <c r="H63" s="34">
        <v>0</v>
      </c>
      <c r="I63" s="34">
        <v>0</v>
      </c>
      <c r="J63" s="34">
        <v>0</v>
      </c>
      <c r="K63" s="34">
        <v>0</v>
      </c>
      <c r="L63" s="105"/>
      <c r="M63" s="28"/>
      <c r="N63" s="29"/>
    </row>
    <row r="64" spans="1:14" s="30" customFormat="1" ht="45" x14ac:dyDescent="0.35">
      <c r="A64" s="23">
        <v>2</v>
      </c>
      <c r="B64" s="24" t="s">
        <v>94</v>
      </c>
      <c r="C64" s="25" t="s">
        <v>157</v>
      </c>
      <c r="D64" s="26">
        <f>D65+D69</f>
        <v>269351.71600000001</v>
      </c>
      <c r="E64" s="26">
        <f>E65+E69</f>
        <v>56286.362999999998</v>
      </c>
      <c r="F64" s="74">
        <f t="shared" ref="F64:K64" si="14">F65+F69</f>
        <v>67393.966</v>
      </c>
      <c r="G64" s="74">
        <f t="shared" si="14"/>
        <v>64836.074000000001</v>
      </c>
      <c r="H64" s="26">
        <f t="shared" si="14"/>
        <v>25155.312999999998</v>
      </c>
      <c r="I64" s="26">
        <f t="shared" si="14"/>
        <v>27811</v>
      </c>
      <c r="J64" s="26">
        <f t="shared" si="14"/>
        <v>27869</v>
      </c>
      <c r="K64" s="26">
        <f t="shared" si="14"/>
        <v>0</v>
      </c>
      <c r="L64" s="105"/>
      <c r="M64" s="28"/>
      <c r="N64" s="29"/>
    </row>
    <row r="65" spans="1:14" ht="23.25" x14ac:dyDescent="0.3">
      <c r="A65" s="27" t="s">
        <v>49</v>
      </c>
      <c r="B65" s="31" t="s">
        <v>92</v>
      </c>
      <c r="C65" s="42" t="s">
        <v>157</v>
      </c>
      <c r="D65" s="33">
        <f t="shared" ref="D65:J65" si="15">D66+D67+D68</f>
        <v>155860.649</v>
      </c>
      <c r="E65" s="33">
        <f t="shared" si="15"/>
        <v>23430</v>
      </c>
      <c r="F65" s="33">
        <f t="shared" si="15"/>
        <v>25894.6</v>
      </c>
      <c r="G65" s="33">
        <f t="shared" si="15"/>
        <v>26932</v>
      </c>
      <c r="H65" s="33">
        <f t="shared" si="15"/>
        <v>24077.048999999999</v>
      </c>
      <c r="I65" s="33">
        <f t="shared" si="15"/>
        <v>27736</v>
      </c>
      <c r="J65" s="33">
        <f t="shared" si="15"/>
        <v>27791</v>
      </c>
      <c r="K65" s="33">
        <f t="shared" ref="K65" si="16">K66+K67+K68</f>
        <v>0</v>
      </c>
      <c r="L65" s="105"/>
      <c r="M65" s="4"/>
      <c r="N65" s="5"/>
    </row>
    <row r="66" spans="1:14" ht="40.5" x14ac:dyDescent="0.3">
      <c r="A66" s="6" t="s">
        <v>50</v>
      </c>
      <c r="B66" s="32" t="s">
        <v>3</v>
      </c>
      <c r="C66" s="42"/>
      <c r="D66" s="44">
        <f>E66+F66+G66+H66+I66+J66+K66</f>
        <v>106460.36599999999</v>
      </c>
      <c r="E66" s="45">
        <v>22654</v>
      </c>
      <c r="F66" s="45">
        <v>25110.6</v>
      </c>
      <c r="G66" s="45">
        <v>26089.651999999998</v>
      </c>
      <c r="H66" s="45">
        <v>14060.41</v>
      </c>
      <c r="I66" s="45">
        <v>9245.3520000000008</v>
      </c>
      <c r="J66" s="45">
        <v>9300.3520000000008</v>
      </c>
      <c r="K66" s="45">
        <v>0</v>
      </c>
      <c r="L66" s="105"/>
      <c r="M66" s="4"/>
      <c r="N66" s="5"/>
    </row>
    <row r="67" spans="1:14" ht="40.5" x14ac:dyDescent="0.3">
      <c r="A67" s="19" t="s">
        <v>51</v>
      </c>
      <c r="B67" s="32" t="s">
        <v>6</v>
      </c>
      <c r="C67" s="42"/>
      <c r="D67" s="44">
        <f>E67+F67+G67+H67+I67+J67+K67</f>
        <v>2907.3380000000002</v>
      </c>
      <c r="E67" s="45">
        <v>776</v>
      </c>
      <c r="F67" s="45">
        <v>784</v>
      </c>
      <c r="G67" s="45">
        <v>842.34799999999996</v>
      </c>
      <c r="H67" s="45">
        <v>168.33</v>
      </c>
      <c r="I67" s="45">
        <v>168.33</v>
      </c>
      <c r="J67" s="45">
        <v>168.33</v>
      </c>
      <c r="K67" s="45">
        <v>0</v>
      </c>
      <c r="L67" s="105"/>
      <c r="M67" s="4"/>
      <c r="N67" s="5"/>
    </row>
    <row r="68" spans="1:14" x14ac:dyDescent="0.3">
      <c r="A68" s="19" t="s">
        <v>164</v>
      </c>
      <c r="B68" s="32" t="s">
        <v>165</v>
      </c>
      <c r="C68" s="85" t="s">
        <v>166</v>
      </c>
      <c r="D68" s="44">
        <f>E68+F68+G68+H68+I68+J68+K68</f>
        <v>46492.945</v>
      </c>
      <c r="E68" s="86"/>
      <c r="F68" s="86"/>
      <c r="G68" s="86"/>
      <c r="H68" s="86">
        <v>9848.3089999999993</v>
      </c>
      <c r="I68" s="86">
        <v>18322.317999999999</v>
      </c>
      <c r="J68" s="86">
        <v>18322.317999999999</v>
      </c>
      <c r="K68" s="86">
        <v>0</v>
      </c>
      <c r="L68" s="105"/>
      <c r="M68" s="4"/>
      <c r="N68" s="5"/>
    </row>
    <row r="69" spans="1:14" ht="36.75" customHeight="1" x14ac:dyDescent="0.3">
      <c r="A69" s="27" t="s">
        <v>52</v>
      </c>
      <c r="B69" s="31" t="s">
        <v>53</v>
      </c>
      <c r="C69" s="57" t="s">
        <v>157</v>
      </c>
      <c r="D69" s="34">
        <f>E69+F69+G69+H69+I69+J69+K69</f>
        <v>113491.067</v>
      </c>
      <c r="E69" s="34">
        <f>E70+E74+E77+E78+E79+E80+E81+E82+E83+E84+E85+E96+E97+E98+E99+E100+E101+E102+E103+E104+E105+E106+E107+E108+E109+E110+E113+E115+E118+E123+E126+E129+E130+E127</f>
        <v>32856.362999999998</v>
      </c>
      <c r="F69" s="75">
        <f>F70+F74+F77+F78+F79+F80+F81+F82+F83+F84+F85+F96+F97+F98+F99+F100+F101+F102+F103+F104+F105+F106+F107+F108+F109+F110+F113+F115+F118+F123+F126+F129+F130+F127</f>
        <v>41499.366000000002</v>
      </c>
      <c r="G69" s="75">
        <f>G128+G70+G74+G77+G78+G79+G80+G81+G82+G83+G84+G85+G96+G97+G98+G99+G100+G101+G102+G103+G104+G105+G106+G107+G108+G109+G110+G113+G115+G118+G123+G126+G129+G130+G127</f>
        <v>37904.074000000001</v>
      </c>
      <c r="H69" s="34">
        <f t="shared" ref="H69:K69" si="17">H128+H70+H74+H77+H78+H79+H80+H81+H82+H83+H84+H85+H96+H97+H98+H99+H100+H101+H102+H103+H104+H105+H106+H107+H108+H109+H110+H113+H115+H118+H123+H126+H129+H130+H127</f>
        <v>1078.2639999999999</v>
      </c>
      <c r="I69" s="34">
        <f t="shared" si="17"/>
        <v>75</v>
      </c>
      <c r="J69" s="34">
        <f t="shared" si="17"/>
        <v>78</v>
      </c>
      <c r="K69" s="34">
        <f t="shared" si="17"/>
        <v>0</v>
      </c>
      <c r="L69" s="105"/>
      <c r="M69" s="4"/>
      <c r="N69" s="5"/>
    </row>
    <row r="70" spans="1:14" ht="40.5" x14ac:dyDescent="0.3">
      <c r="A70" s="6" t="s">
        <v>55</v>
      </c>
      <c r="B70" s="7" t="s">
        <v>23</v>
      </c>
      <c r="C70" s="6"/>
      <c r="D70" s="1">
        <f>E70+F70+G70+H70+I70+J70+K70</f>
        <v>9505.9969999999994</v>
      </c>
      <c r="E70" s="15">
        <v>3977.7669999999998</v>
      </c>
      <c r="F70" s="15">
        <v>2591.25</v>
      </c>
      <c r="G70" s="15">
        <v>2936.98</v>
      </c>
      <c r="H70" s="15"/>
      <c r="I70" s="15"/>
      <c r="J70" s="15"/>
      <c r="K70" s="15"/>
      <c r="L70" s="105"/>
    </row>
    <row r="71" spans="1:14" ht="37.5" x14ac:dyDescent="0.3">
      <c r="A71" s="6"/>
      <c r="B71" s="21" t="s">
        <v>21</v>
      </c>
      <c r="C71" s="1"/>
      <c r="D71" s="44"/>
      <c r="E71" s="45"/>
      <c r="F71" s="45"/>
      <c r="G71" s="45"/>
      <c r="H71" s="45"/>
      <c r="I71" s="45"/>
      <c r="J71" s="45"/>
      <c r="K71" s="45"/>
      <c r="L71" s="105"/>
    </row>
    <row r="72" spans="1:14" x14ac:dyDescent="0.3">
      <c r="A72" s="6"/>
      <c r="B72" s="21" t="s">
        <v>22</v>
      </c>
      <c r="C72" s="1"/>
      <c r="D72" s="44"/>
      <c r="E72" s="45"/>
      <c r="F72" s="45"/>
      <c r="G72" s="45"/>
      <c r="H72" s="45"/>
      <c r="I72" s="45"/>
      <c r="J72" s="45"/>
      <c r="K72" s="45"/>
      <c r="L72" s="105"/>
    </row>
    <row r="73" spans="1:14" x14ac:dyDescent="0.3">
      <c r="A73" s="6"/>
      <c r="B73" s="21" t="s">
        <v>24</v>
      </c>
      <c r="C73" s="1"/>
      <c r="D73" s="44"/>
      <c r="E73" s="45"/>
      <c r="F73" s="45"/>
      <c r="G73" s="45"/>
      <c r="H73" s="45"/>
      <c r="I73" s="45"/>
      <c r="J73" s="45"/>
      <c r="K73" s="45"/>
      <c r="L73" s="105"/>
    </row>
    <row r="74" spans="1:14" ht="193.5" x14ac:dyDescent="0.3">
      <c r="A74" s="6" t="s">
        <v>54</v>
      </c>
      <c r="B74" s="7" t="s">
        <v>114</v>
      </c>
      <c r="C74" s="1"/>
      <c r="D74" s="1">
        <f t="shared" ref="D74:D102" si="18">E74+F74+G74+H74+I74+J74+K74</f>
        <v>14003.495999999999</v>
      </c>
      <c r="E74" s="1">
        <f>E75+E76</f>
        <v>3268.49</v>
      </c>
      <c r="F74" s="1">
        <f t="shared" ref="F74:G74" si="19">F75+F76</f>
        <v>4511.7460000000001</v>
      </c>
      <c r="G74" s="1">
        <f t="shared" si="19"/>
        <v>6223.26</v>
      </c>
      <c r="H74" s="1"/>
      <c r="I74" s="1"/>
      <c r="J74" s="1"/>
      <c r="K74" s="1"/>
      <c r="L74" s="105"/>
    </row>
    <row r="75" spans="1:14" x14ac:dyDescent="0.3">
      <c r="A75" s="6"/>
      <c r="B75" s="22" t="s">
        <v>46</v>
      </c>
      <c r="C75" s="1"/>
      <c r="D75" s="44">
        <f t="shared" si="18"/>
        <v>12943.876</v>
      </c>
      <c r="E75" s="45">
        <v>3268.49</v>
      </c>
      <c r="F75" s="45">
        <v>4511.7460000000001</v>
      </c>
      <c r="G75" s="45">
        <v>5163.6400000000003</v>
      </c>
      <c r="H75" s="45"/>
      <c r="I75" s="45"/>
      <c r="J75" s="45"/>
      <c r="K75" s="45"/>
      <c r="L75" s="105"/>
    </row>
    <row r="76" spans="1:14" x14ac:dyDescent="0.3">
      <c r="A76" s="6"/>
      <c r="B76" s="22" t="s">
        <v>47</v>
      </c>
      <c r="C76" s="1"/>
      <c r="D76" s="44">
        <f t="shared" si="18"/>
        <v>1059.6199999999999</v>
      </c>
      <c r="E76" s="45">
        <v>0</v>
      </c>
      <c r="F76" s="45">
        <v>0</v>
      </c>
      <c r="G76" s="45">
        <v>1059.6199999999999</v>
      </c>
      <c r="H76" s="45"/>
      <c r="I76" s="45"/>
      <c r="J76" s="45"/>
      <c r="K76" s="45"/>
      <c r="L76" s="105"/>
    </row>
    <row r="77" spans="1:14" ht="40.5" x14ac:dyDescent="0.3">
      <c r="A77" s="6" t="s">
        <v>56</v>
      </c>
      <c r="B77" s="9" t="s">
        <v>12</v>
      </c>
      <c r="C77" s="6"/>
      <c r="D77" s="1">
        <f t="shared" si="18"/>
        <v>3285.6849999999999</v>
      </c>
      <c r="E77" s="15">
        <v>1380.28</v>
      </c>
      <c r="F77" s="15">
        <v>905.40499999999997</v>
      </c>
      <c r="G77" s="15">
        <v>1000</v>
      </c>
      <c r="H77" s="15"/>
      <c r="I77" s="15"/>
      <c r="J77" s="15"/>
      <c r="K77" s="15"/>
      <c r="L77" s="105"/>
    </row>
    <row r="78" spans="1:14" ht="40.5" x14ac:dyDescent="0.3">
      <c r="A78" s="6" t="s">
        <v>57</v>
      </c>
      <c r="B78" s="7" t="s">
        <v>25</v>
      </c>
      <c r="C78" s="6"/>
      <c r="D78" s="1">
        <f t="shared" si="18"/>
        <v>471.53</v>
      </c>
      <c r="E78" s="15">
        <v>471.53</v>
      </c>
      <c r="F78" s="15">
        <v>0</v>
      </c>
      <c r="G78" s="15">
        <v>0</v>
      </c>
      <c r="H78" s="15"/>
      <c r="I78" s="15"/>
      <c r="J78" s="15"/>
      <c r="K78" s="15"/>
      <c r="L78" s="105"/>
    </row>
    <row r="79" spans="1:14" ht="40.5" x14ac:dyDescent="0.3">
      <c r="A79" s="6" t="s">
        <v>58</v>
      </c>
      <c r="B79" s="7" t="s">
        <v>26</v>
      </c>
      <c r="C79" s="6"/>
      <c r="D79" s="1">
        <f t="shared" si="18"/>
        <v>1214.6369999999999</v>
      </c>
      <c r="E79" s="15">
        <v>359.80099999999999</v>
      </c>
      <c r="F79" s="15">
        <v>412.69</v>
      </c>
      <c r="G79" s="15">
        <v>442.14600000000002</v>
      </c>
      <c r="H79" s="15"/>
      <c r="I79" s="15"/>
      <c r="J79" s="15"/>
      <c r="K79" s="15"/>
      <c r="L79" s="105"/>
    </row>
    <row r="80" spans="1:14" ht="40.5" x14ac:dyDescent="0.3">
      <c r="A80" s="6" t="s">
        <v>59</v>
      </c>
      <c r="B80" s="9" t="s">
        <v>5</v>
      </c>
      <c r="C80" s="6"/>
      <c r="D80" s="1">
        <f t="shared" si="18"/>
        <v>781.04499999999996</v>
      </c>
      <c r="E80" s="15">
        <v>200.37899999999999</v>
      </c>
      <c r="F80" s="15">
        <v>580.66600000000005</v>
      </c>
      <c r="G80" s="15">
        <v>0</v>
      </c>
      <c r="H80" s="15"/>
      <c r="I80" s="15"/>
      <c r="J80" s="15"/>
      <c r="K80" s="15"/>
      <c r="L80" s="105"/>
    </row>
    <row r="81" spans="1:26" ht="60.75" x14ac:dyDescent="0.3">
      <c r="A81" s="6" t="s">
        <v>60</v>
      </c>
      <c r="B81" s="9" t="s">
        <v>115</v>
      </c>
      <c r="C81" s="6"/>
      <c r="D81" s="1">
        <f t="shared" si="18"/>
        <v>579.29999999999995</v>
      </c>
      <c r="E81" s="15">
        <v>97.3</v>
      </c>
      <c r="F81" s="15">
        <v>266</v>
      </c>
      <c r="G81" s="15">
        <v>216</v>
      </c>
      <c r="H81" s="15"/>
      <c r="I81" s="15"/>
      <c r="J81" s="15"/>
      <c r="K81" s="15"/>
      <c r="L81" s="105"/>
    </row>
    <row r="82" spans="1:26" ht="81" x14ac:dyDescent="0.3">
      <c r="A82" s="6" t="s">
        <v>61</v>
      </c>
      <c r="B82" s="9" t="s">
        <v>27</v>
      </c>
      <c r="C82" s="6"/>
      <c r="D82" s="1">
        <f t="shared" si="18"/>
        <v>736.29399999999998</v>
      </c>
      <c r="E82" s="15">
        <v>0</v>
      </c>
      <c r="F82" s="15">
        <v>510.22300000000001</v>
      </c>
      <c r="G82" s="15">
        <v>226.071</v>
      </c>
      <c r="H82" s="15"/>
      <c r="I82" s="15"/>
      <c r="J82" s="15"/>
      <c r="K82" s="15"/>
      <c r="L82" s="105"/>
    </row>
    <row r="83" spans="1:26" ht="57.75" customHeight="1" x14ac:dyDescent="0.3">
      <c r="A83" s="6" t="s">
        <v>62</v>
      </c>
      <c r="B83" s="9" t="s">
        <v>116</v>
      </c>
      <c r="C83" s="6"/>
      <c r="D83" s="1">
        <f t="shared" si="18"/>
        <v>639.42999999999995</v>
      </c>
      <c r="E83" s="15">
        <v>155.58699999999999</v>
      </c>
      <c r="F83" s="15">
        <v>65.706000000000003</v>
      </c>
      <c r="G83" s="15">
        <v>418.137</v>
      </c>
      <c r="H83" s="15"/>
      <c r="I83" s="15"/>
      <c r="J83" s="15"/>
      <c r="K83" s="15"/>
      <c r="L83" s="105"/>
    </row>
    <row r="84" spans="1:26" ht="101.25" x14ac:dyDescent="0.3">
      <c r="A84" s="6" t="s">
        <v>63</v>
      </c>
      <c r="B84" s="13" t="s">
        <v>117</v>
      </c>
      <c r="C84" s="6"/>
      <c r="D84" s="1">
        <f t="shared" si="18"/>
        <v>1001.942</v>
      </c>
      <c r="E84" s="15">
        <v>900.5</v>
      </c>
      <c r="F84" s="15">
        <v>49.8</v>
      </c>
      <c r="G84" s="15">
        <v>51.642000000000003</v>
      </c>
      <c r="H84" s="15"/>
      <c r="I84" s="15"/>
      <c r="J84" s="15"/>
      <c r="K84" s="15"/>
      <c r="L84" s="105"/>
    </row>
    <row r="85" spans="1:26" ht="40.5" x14ac:dyDescent="0.3">
      <c r="A85" s="6" t="s">
        <v>64</v>
      </c>
      <c r="B85" s="7" t="s">
        <v>118</v>
      </c>
      <c r="C85" s="6"/>
      <c r="D85" s="1">
        <f t="shared" si="18"/>
        <v>253.91900000000001</v>
      </c>
      <c r="E85" s="15">
        <f>SUM(E86:E95)</f>
        <v>106.35599999999999</v>
      </c>
      <c r="F85" s="15">
        <f>SUM(F86:F95)</f>
        <v>147.56299999999999</v>
      </c>
      <c r="G85" s="15">
        <f t="shared" ref="G85" si="20">SUM(G86:G95)</f>
        <v>0</v>
      </c>
      <c r="H85" s="15"/>
      <c r="I85" s="15"/>
      <c r="J85" s="15"/>
      <c r="K85" s="15"/>
      <c r="L85" s="105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75" x14ac:dyDescent="0.3">
      <c r="A86" s="6"/>
      <c r="B86" s="22" t="s">
        <v>42</v>
      </c>
      <c r="C86" s="1"/>
      <c r="D86" s="44">
        <f t="shared" si="18"/>
        <v>0</v>
      </c>
      <c r="E86" s="45">
        <v>0</v>
      </c>
      <c r="F86" s="45">
        <v>0</v>
      </c>
      <c r="G86" s="45">
        <v>0</v>
      </c>
      <c r="H86" s="45"/>
      <c r="I86" s="45"/>
      <c r="J86" s="45"/>
      <c r="K86" s="45"/>
      <c r="L86" s="105"/>
    </row>
    <row r="87" spans="1:26" ht="37.5" x14ac:dyDescent="0.3">
      <c r="A87" s="6"/>
      <c r="B87" s="22" t="s">
        <v>43</v>
      </c>
      <c r="C87" s="1"/>
      <c r="D87" s="44">
        <f t="shared" si="18"/>
        <v>0</v>
      </c>
      <c r="E87" s="45">
        <v>0</v>
      </c>
      <c r="F87" s="45">
        <v>0</v>
      </c>
      <c r="G87" s="45">
        <v>0</v>
      </c>
      <c r="H87" s="45"/>
      <c r="I87" s="45"/>
      <c r="J87" s="45"/>
      <c r="K87" s="45"/>
      <c r="L87" s="105"/>
    </row>
    <row r="88" spans="1:26" x14ac:dyDescent="0.3">
      <c r="A88" s="6"/>
      <c r="B88" s="22" t="s">
        <v>29</v>
      </c>
      <c r="C88" s="1"/>
      <c r="D88" s="44">
        <f t="shared" si="18"/>
        <v>0</v>
      </c>
      <c r="E88" s="45">
        <v>0</v>
      </c>
      <c r="F88" s="45">
        <v>0</v>
      </c>
      <c r="G88" s="45">
        <v>0</v>
      </c>
      <c r="H88" s="45"/>
      <c r="I88" s="45"/>
      <c r="J88" s="45"/>
      <c r="K88" s="45"/>
      <c r="L88" s="105"/>
    </row>
    <row r="89" spans="1:26" ht="37.5" x14ac:dyDescent="0.3">
      <c r="A89" s="6"/>
      <c r="B89" s="22" t="s">
        <v>31</v>
      </c>
      <c r="C89" s="1"/>
      <c r="D89" s="44">
        <f t="shared" si="18"/>
        <v>0</v>
      </c>
      <c r="E89" s="45">
        <v>0</v>
      </c>
      <c r="F89" s="45">
        <v>0</v>
      </c>
      <c r="G89" s="45">
        <v>0</v>
      </c>
      <c r="H89" s="45"/>
      <c r="I89" s="45"/>
      <c r="J89" s="45"/>
      <c r="K89" s="45"/>
      <c r="L89" s="105"/>
    </row>
    <row r="90" spans="1:26" x14ac:dyDescent="0.3">
      <c r="A90" s="6"/>
      <c r="B90" s="22" t="s">
        <v>8</v>
      </c>
      <c r="C90" s="1"/>
      <c r="D90" s="44">
        <f t="shared" si="18"/>
        <v>0</v>
      </c>
      <c r="E90" s="45">
        <v>0</v>
      </c>
      <c r="F90" s="45">
        <v>0</v>
      </c>
      <c r="G90" s="45">
        <v>0</v>
      </c>
      <c r="H90" s="45"/>
      <c r="I90" s="45"/>
      <c r="J90" s="45"/>
      <c r="K90" s="45"/>
      <c r="L90" s="105"/>
    </row>
    <row r="91" spans="1:26" ht="37.5" x14ac:dyDescent="0.3">
      <c r="A91" s="6"/>
      <c r="B91" s="22" t="s">
        <v>32</v>
      </c>
      <c r="C91" s="1"/>
      <c r="D91" s="44">
        <f t="shared" si="18"/>
        <v>0</v>
      </c>
      <c r="E91" s="45">
        <v>0</v>
      </c>
      <c r="F91" s="45">
        <v>0</v>
      </c>
      <c r="G91" s="45">
        <v>0</v>
      </c>
      <c r="H91" s="45"/>
      <c r="I91" s="45"/>
      <c r="J91" s="45"/>
      <c r="K91" s="45"/>
      <c r="L91" s="105"/>
    </row>
    <row r="92" spans="1:26" ht="37.5" x14ac:dyDescent="0.3">
      <c r="A92" s="6"/>
      <c r="B92" s="22" t="s">
        <v>33</v>
      </c>
      <c r="C92" s="6"/>
      <c r="D92" s="44">
        <f t="shared" si="18"/>
        <v>253.91900000000001</v>
      </c>
      <c r="E92" s="45">
        <v>106.35599999999999</v>
      </c>
      <c r="F92" s="45">
        <v>147.56299999999999</v>
      </c>
      <c r="G92" s="45">
        <v>0</v>
      </c>
      <c r="H92" s="45"/>
      <c r="I92" s="45"/>
      <c r="J92" s="45"/>
      <c r="K92" s="45"/>
      <c r="L92" s="105"/>
    </row>
    <row r="93" spans="1:26" ht="37.5" x14ac:dyDescent="0.3">
      <c r="A93" s="6"/>
      <c r="B93" s="22" t="s">
        <v>34</v>
      </c>
      <c r="C93" s="6"/>
      <c r="D93" s="44">
        <f t="shared" si="18"/>
        <v>0</v>
      </c>
      <c r="E93" s="45">
        <v>0</v>
      </c>
      <c r="F93" s="45">
        <v>0</v>
      </c>
      <c r="G93" s="45">
        <v>0</v>
      </c>
      <c r="H93" s="45"/>
      <c r="I93" s="45"/>
      <c r="J93" s="45"/>
      <c r="K93" s="45"/>
      <c r="L93" s="105"/>
    </row>
    <row r="94" spans="1:26" ht="56.25" x14ac:dyDescent="0.3">
      <c r="A94" s="6"/>
      <c r="B94" s="22" t="s">
        <v>191</v>
      </c>
      <c r="C94" s="6"/>
      <c r="D94" s="44">
        <f t="shared" si="18"/>
        <v>0</v>
      </c>
      <c r="E94" s="45">
        <v>0</v>
      </c>
      <c r="F94" s="45">
        <v>0</v>
      </c>
      <c r="G94" s="45">
        <v>0</v>
      </c>
      <c r="H94" s="45"/>
      <c r="I94" s="45"/>
      <c r="J94" s="45"/>
      <c r="K94" s="45"/>
      <c r="L94" s="105"/>
    </row>
    <row r="95" spans="1:26" ht="37.5" x14ac:dyDescent="0.3">
      <c r="A95" s="6"/>
      <c r="B95" s="22" t="s">
        <v>119</v>
      </c>
      <c r="C95" s="6"/>
      <c r="D95" s="44">
        <f t="shared" si="18"/>
        <v>0</v>
      </c>
      <c r="E95" s="45">
        <v>0</v>
      </c>
      <c r="F95" s="45">
        <v>0</v>
      </c>
      <c r="G95" s="45">
        <v>0</v>
      </c>
      <c r="H95" s="45"/>
      <c r="I95" s="45"/>
      <c r="J95" s="45"/>
      <c r="K95" s="45"/>
      <c r="L95" s="105"/>
    </row>
    <row r="96" spans="1:26" ht="40.5" x14ac:dyDescent="0.3">
      <c r="A96" s="6" t="s">
        <v>65</v>
      </c>
      <c r="B96" s="10" t="s">
        <v>28</v>
      </c>
      <c r="C96" s="6"/>
      <c r="D96" s="1">
        <f t="shared" si="18"/>
        <v>2990.25</v>
      </c>
      <c r="E96" s="15">
        <v>0</v>
      </c>
      <c r="F96" s="15">
        <v>2990.25</v>
      </c>
      <c r="G96" s="15">
        <v>0</v>
      </c>
      <c r="H96" s="15"/>
      <c r="I96" s="15"/>
      <c r="J96" s="15"/>
      <c r="K96" s="15"/>
      <c r="L96" s="105"/>
    </row>
    <row r="97" spans="1:12" x14ac:dyDescent="0.3">
      <c r="A97" s="6" t="s">
        <v>66</v>
      </c>
      <c r="B97" s="10" t="s">
        <v>120</v>
      </c>
      <c r="C97" s="6"/>
      <c r="D97" s="1">
        <f t="shared" si="18"/>
        <v>3796.4009999999998</v>
      </c>
      <c r="E97" s="15">
        <v>0</v>
      </c>
      <c r="F97" s="15">
        <v>1085.537</v>
      </c>
      <c r="G97" s="15">
        <v>1479.6</v>
      </c>
      <c r="H97" s="15">
        <v>1078.2639999999999</v>
      </c>
      <c r="I97" s="15">
        <v>75</v>
      </c>
      <c r="J97" s="15">
        <v>78</v>
      </c>
      <c r="K97" s="15">
        <v>0</v>
      </c>
      <c r="L97" s="105"/>
    </row>
    <row r="98" spans="1:12" x14ac:dyDescent="0.3">
      <c r="A98" s="6" t="s">
        <v>67</v>
      </c>
      <c r="B98" s="10" t="s">
        <v>121</v>
      </c>
      <c r="C98" s="6"/>
      <c r="D98" s="1">
        <f t="shared" si="18"/>
        <v>245.756</v>
      </c>
      <c r="E98" s="15">
        <v>245.756</v>
      </c>
      <c r="F98" s="15">
        <v>0</v>
      </c>
      <c r="G98" s="15">
        <v>0</v>
      </c>
      <c r="H98" s="15"/>
      <c r="I98" s="15"/>
      <c r="J98" s="15"/>
      <c r="K98" s="15"/>
      <c r="L98" s="105"/>
    </row>
    <row r="99" spans="1:12" x14ac:dyDescent="0.3">
      <c r="A99" s="6" t="s">
        <v>68</v>
      </c>
      <c r="B99" s="9" t="s">
        <v>122</v>
      </c>
      <c r="C99" s="6"/>
      <c r="D99" s="1">
        <f t="shared" si="18"/>
        <v>0</v>
      </c>
      <c r="E99" s="15">
        <v>0</v>
      </c>
      <c r="F99" s="15">
        <v>0</v>
      </c>
      <c r="G99" s="15">
        <v>0</v>
      </c>
      <c r="H99" s="15"/>
      <c r="I99" s="15"/>
      <c r="J99" s="15"/>
      <c r="K99" s="15"/>
      <c r="L99" s="105"/>
    </row>
    <row r="100" spans="1:12" x14ac:dyDescent="0.3">
      <c r="A100" s="6" t="s">
        <v>69</v>
      </c>
      <c r="B100" s="9" t="s">
        <v>123</v>
      </c>
      <c r="C100" s="6"/>
      <c r="D100" s="1">
        <f t="shared" si="18"/>
        <v>50</v>
      </c>
      <c r="E100" s="15">
        <v>0</v>
      </c>
      <c r="F100" s="15">
        <v>0</v>
      </c>
      <c r="G100" s="15">
        <v>50</v>
      </c>
      <c r="H100" s="15"/>
      <c r="I100" s="15"/>
      <c r="J100" s="15"/>
      <c r="K100" s="15"/>
      <c r="L100" s="105"/>
    </row>
    <row r="101" spans="1:12" ht="40.5" x14ac:dyDescent="0.3">
      <c r="A101" s="6" t="s">
        <v>70</v>
      </c>
      <c r="B101" s="7" t="s">
        <v>30</v>
      </c>
      <c r="C101" s="6"/>
      <c r="D101" s="1">
        <f t="shared" si="18"/>
        <v>0</v>
      </c>
      <c r="E101" s="15">
        <v>0</v>
      </c>
      <c r="F101" s="15">
        <v>0</v>
      </c>
      <c r="G101" s="15">
        <v>0</v>
      </c>
      <c r="H101" s="15"/>
      <c r="I101" s="15"/>
      <c r="J101" s="15"/>
      <c r="K101" s="15"/>
      <c r="L101" s="105"/>
    </row>
    <row r="102" spans="1:12" x14ac:dyDescent="0.3">
      <c r="A102" s="6" t="s">
        <v>71</v>
      </c>
      <c r="B102" s="9" t="s">
        <v>124</v>
      </c>
      <c r="C102" s="6"/>
      <c r="D102" s="1">
        <f t="shared" si="18"/>
        <v>0</v>
      </c>
      <c r="E102" s="15">
        <v>0</v>
      </c>
      <c r="F102" s="15">
        <v>0</v>
      </c>
      <c r="G102" s="15">
        <v>0</v>
      </c>
      <c r="H102" s="15"/>
      <c r="I102" s="15"/>
      <c r="J102" s="15"/>
      <c r="K102" s="15"/>
      <c r="L102" s="105"/>
    </row>
    <row r="103" spans="1:12" x14ac:dyDescent="0.3">
      <c r="A103" s="6" t="s">
        <v>72</v>
      </c>
      <c r="B103" s="9" t="s">
        <v>125</v>
      </c>
      <c r="C103" s="6"/>
      <c r="D103" s="1">
        <f t="shared" ref="D103:D104" si="21">E103+F103+G103+H103+I103+J103+K103</f>
        <v>100</v>
      </c>
      <c r="E103" s="15">
        <v>0</v>
      </c>
      <c r="F103" s="15">
        <v>0</v>
      </c>
      <c r="G103" s="15">
        <v>100</v>
      </c>
      <c r="H103" s="15"/>
      <c r="I103" s="15"/>
      <c r="J103" s="15"/>
      <c r="K103" s="15"/>
      <c r="L103" s="105"/>
    </row>
    <row r="104" spans="1:12" x14ac:dyDescent="0.3">
      <c r="A104" s="6" t="s">
        <v>73</v>
      </c>
      <c r="B104" s="9" t="s">
        <v>126</v>
      </c>
      <c r="C104" s="6"/>
      <c r="D104" s="1">
        <f t="shared" si="21"/>
        <v>100</v>
      </c>
      <c r="E104" s="15">
        <v>0</v>
      </c>
      <c r="F104" s="15">
        <v>0</v>
      </c>
      <c r="G104" s="15">
        <v>100</v>
      </c>
      <c r="H104" s="15"/>
      <c r="I104" s="15"/>
      <c r="J104" s="15"/>
      <c r="K104" s="15"/>
      <c r="L104" s="105"/>
    </row>
    <row r="105" spans="1:12" ht="40.5" x14ac:dyDescent="0.3">
      <c r="A105" s="6" t="s">
        <v>74</v>
      </c>
      <c r="B105" s="9" t="s">
        <v>127</v>
      </c>
      <c r="C105" s="6"/>
      <c r="D105" s="1">
        <f>E105+F105+G105+H105+I105+J105+K105</f>
        <v>50</v>
      </c>
      <c r="E105" s="15">
        <v>0</v>
      </c>
      <c r="F105" s="15">
        <v>0</v>
      </c>
      <c r="G105" s="15">
        <v>50</v>
      </c>
      <c r="H105" s="15"/>
      <c r="I105" s="15"/>
      <c r="J105" s="15"/>
      <c r="K105" s="15"/>
      <c r="L105" s="105"/>
    </row>
    <row r="106" spans="1:12" x14ac:dyDescent="0.3">
      <c r="A106" s="6" t="s">
        <v>75</v>
      </c>
      <c r="B106" s="14" t="s">
        <v>35</v>
      </c>
      <c r="C106" s="6"/>
      <c r="D106" s="1">
        <f>E106+F106+G106+H106+I106+J106+K106</f>
        <v>0</v>
      </c>
      <c r="E106" s="15">
        <v>0</v>
      </c>
      <c r="F106" s="15">
        <v>0</v>
      </c>
      <c r="G106" s="15">
        <v>0</v>
      </c>
      <c r="H106" s="15"/>
      <c r="I106" s="15"/>
      <c r="J106" s="15"/>
      <c r="K106" s="15"/>
      <c r="L106" s="105"/>
    </row>
    <row r="107" spans="1:12" ht="60.75" x14ac:dyDescent="0.3">
      <c r="A107" s="6" t="s">
        <v>76</v>
      </c>
      <c r="B107" s="7" t="s">
        <v>36</v>
      </c>
      <c r="C107" s="6"/>
      <c r="D107" s="1">
        <f>E107+F107+G107+H107+I107+J107+K107</f>
        <v>2968.6970000000001</v>
      </c>
      <c r="E107" s="15">
        <v>884.05</v>
      </c>
      <c r="F107" s="15">
        <v>1535.9770000000001</v>
      </c>
      <c r="G107" s="15">
        <v>548.66999999999996</v>
      </c>
      <c r="H107" s="15"/>
      <c r="I107" s="15"/>
      <c r="J107" s="15"/>
      <c r="K107" s="15"/>
      <c r="L107" s="105"/>
    </row>
    <row r="108" spans="1:12" ht="40.5" x14ac:dyDescent="0.3">
      <c r="A108" s="6" t="s">
        <v>77</v>
      </c>
      <c r="B108" s="66" t="s">
        <v>128</v>
      </c>
      <c r="C108" s="6"/>
      <c r="D108" s="1">
        <f>E108+F108+G108+H108+I108+J108+K108</f>
        <v>3605.4110000000001</v>
      </c>
      <c r="E108" s="15">
        <v>502.91899999999998</v>
      </c>
      <c r="F108" s="15">
        <v>1541.626</v>
      </c>
      <c r="G108" s="15">
        <v>1560.866</v>
      </c>
      <c r="H108" s="15"/>
      <c r="I108" s="15"/>
      <c r="J108" s="15"/>
      <c r="K108" s="15"/>
      <c r="L108" s="105"/>
    </row>
    <row r="109" spans="1:12" ht="40.5" x14ac:dyDescent="0.3">
      <c r="A109" s="6" t="s">
        <v>79</v>
      </c>
      <c r="B109" s="66" t="s">
        <v>129</v>
      </c>
      <c r="C109" s="6"/>
      <c r="D109" s="1">
        <f>E109+F109+G109+H109+I109+J109+K109</f>
        <v>2981.6170000000002</v>
      </c>
      <c r="E109" s="15">
        <v>259.798</v>
      </c>
      <c r="F109" s="15">
        <v>900.60699999999997</v>
      </c>
      <c r="G109" s="15">
        <v>1821.212</v>
      </c>
      <c r="H109" s="15"/>
      <c r="I109" s="15"/>
      <c r="J109" s="15"/>
      <c r="K109" s="15"/>
      <c r="L109" s="105"/>
    </row>
    <row r="110" spans="1:12" ht="40.5" x14ac:dyDescent="0.3">
      <c r="A110" s="6" t="s">
        <v>78</v>
      </c>
      <c r="B110" s="66" t="s">
        <v>130</v>
      </c>
      <c r="C110" s="6"/>
      <c r="D110" s="1">
        <f t="shared" ref="D110" si="22">E110+F110+G110+H110+I110</f>
        <v>43598.974999999999</v>
      </c>
      <c r="E110" s="15">
        <f>E111+E112</f>
        <v>13801.432000000001</v>
      </c>
      <c r="F110" s="15">
        <f t="shared" ref="F110:G110" si="23">F111+F112</f>
        <v>15296.781999999999</v>
      </c>
      <c r="G110" s="15">
        <f t="shared" si="23"/>
        <v>14500.761</v>
      </c>
      <c r="H110" s="15"/>
      <c r="I110" s="15"/>
      <c r="J110" s="15"/>
      <c r="K110" s="15"/>
      <c r="L110" s="105"/>
    </row>
    <row r="111" spans="1:12" x14ac:dyDescent="0.3">
      <c r="A111" s="6"/>
      <c r="B111" s="67" t="s">
        <v>131</v>
      </c>
      <c r="C111" s="6"/>
      <c r="D111" s="44">
        <f t="shared" ref="D111:D131" si="24">E111+F111+G111+H111+I111+J111+K111</f>
        <v>33794.175999999999</v>
      </c>
      <c r="E111" s="45">
        <v>12017.192999999999</v>
      </c>
      <c r="F111" s="45">
        <v>11128.222</v>
      </c>
      <c r="G111" s="45">
        <v>10648.761</v>
      </c>
      <c r="H111" s="45"/>
      <c r="I111" s="45"/>
      <c r="J111" s="45"/>
      <c r="K111" s="45"/>
      <c r="L111" s="105"/>
    </row>
    <row r="112" spans="1:12" ht="37.5" x14ac:dyDescent="0.3">
      <c r="A112" s="6"/>
      <c r="B112" s="67" t="s">
        <v>142</v>
      </c>
      <c r="C112" s="6"/>
      <c r="D112" s="44">
        <f t="shared" si="24"/>
        <v>9804.7990000000009</v>
      </c>
      <c r="E112" s="45">
        <v>1784.239</v>
      </c>
      <c r="F112" s="45">
        <v>4168.5600000000004</v>
      </c>
      <c r="G112" s="45">
        <v>3852</v>
      </c>
      <c r="H112" s="45"/>
      <c r="I112" s="45"/>
      <c r="J112" s="45"/>
      <c r="K112" s="45"/>
      <c r="L112" s="105"/>
    </row>
    <row r="113" spans="1:26" ht="40.5" x14ac:dyDescent="0.3">
      <c r="A113" s="6" t="s">
        <v>80</v>
      </c>
      <c r="B113" s="9" t="s">
        <v>132</v>
      </c>
      <c r="C113" s="6"/>
      <c r="D113" s="1">
        <f t="shared" si="24"/>
        <v>1433.7239999999999</v>
      </c>
      <c r="E113" s="15">
        <f>E114</f>
        <v>478.68599999999998</v>
      </c>
      <c r="F113" s="15">
        <f>F114</f>
        <v>570.00400000000002</v>
      </c>
      <c r="G113" s="15">
        <f t="shared" ref="G113" si="25">G114</f>
        <v>385.03399999999999</v>
      </c>
      <c r="H113" s="15"/>
      <c r="I113" s="15"/>
      <c r="J113" s="15"/>
      <c r="K113" s="15"/>
      <c r="L113" s="105"/>
    </row>
    <row r="114" spans="1:26" x14ac:dyDescent="0.3">
      <c r="A114" s="6"/>
      <c r="B114" s="67" t="s">
        <v>133</v>
      </c>
      <c r="C114" s="6"/>
      <c r="D114" s="44">
        <f t="shared" si="24"/>
        <v>1433.7239999999999</v>
      </c>
      <c r="E114" s="45">
        <v>478.68599999999998</v>
      </c>
      <c r="F114" s="45">
        <v>570.00400000000002</v>
      </c>
      <c r="G114" s="45">
        <v>385.03399999999999</v>
      </c>
      <c r="H114" s="45"/>
      <c r="I114" s="45"/>
      <c r="J114" s="45"/>
      <c r="K114" s="45"/>
      <c r="L114" s="105"/>
    </row>
    <row r="115" spans="1:26" ht="40.5" x14ac:dyDescent="0.3">
      <c r="A115" s="6" t="s">
        <v>81</v>
      </c>
      <c r="B115" s="9" t="s">
        <v>134</v>
      </c>
      <c r="C115" s="6"/>
      <c r="D115" s="1">
        <f t="shared" si="24"/>
        <v>6583.4350000000004</v>
      </c>
      <c r="E115" s="15">
        <f>E116+E117</f>
        <v>1358.421</v>
      </c>
      <c r="F115" s="15">
        <f t="shared" ref="F115:G115" si="26">F116+F117</f>
        <v>2596.5120000000002</v>
      </c>
      <c r="G115" s="15">
        <f t="shared" si="26"/>
        <v>2628.502</v>
      </c>
      <c r="H115" s="15"/>
      <c r="I115" s="15"/>
      <c r="J115" s="15"/>
      <c r="K115" s="15"/>
      <c r="L115" s="105"/>
    </row>
    <row r="116" spans="1:26" x14ac:dyDescent="0.3">
      <c r="A116" s="6"/>
      <c r="B116" s="67" t="s">
        <v>135</v>
      </c>
      <c r="C116" s="6"/>
      <c r="D116" s="44">
        <f t="shared" si="24"/>
        <v>4998.3019999999997</v>
      </c>
      <c r="E116" s="45">
        <v>1073.021</v>
      </c>
      <c r="F116" s="45">
        <v>1946.779</v>
      </c>
      <c r="G116" s="45">
        <v>1978.502</v>
      </c>
      <c r="H116" s="45"/>
      <c r="I116" s="45"/>
      <c r="J116" s="45"/>
      <c r="K116" s="45"/>
      <c r="L116" s="105"/>
    </row>
    <row r="117" spans="1:26" x14ac:dyDescent="0.3">
      <c r="A117" s="6"/>
      <c r="B117" s="67" t="s">
        <v>136</v>
      </c>
      <c r="C117" s="6"/>
      <c r="D117" s="44">
        <f t="shared" si="24"/>
        <v>1585.133</v>
      </c>
      <c r="E117" s="45">
        <v>285.39999999999998</v>
      </c>
      <c r="F117" s="45">
        <v>649.73299999999995</v>
      </c>
      <c r="G117" s="45">
        <v>650</v>
      </c>
      <c r="H117" s="45"/>
      <c r="I117" s="45"/>
      <c r="J117" s="45"/>
      <c r="K117" s="45"/>
      <c r="L117" s="105"/>
    </row>
    <row r="118" spans="1:26" ht="81" x14ac:dyDescent="0.3">
      <c r="A118" s="6" t="s">
        <v>82</v>
      </c>
      <c r="B118" s="7" t="s">
        <v>37</v>
      </c>
      <c r="C118" s="6"/>
      <c r="D118" s="1">
        <f t="shared" si="24"/>
        <v>10881.295</v>
      </c>
      <c r="E118" s="15">
        <f>E119+E120+E121+E122</f>
        <v>3925.85</v>
      </c>
      <c r="F118" s="15">
        <f t="shared" ref="F118:G118" si="27">F119+F120+F121+F122</f>
        <v>3990.252</v>
      </c>
      <c r="G118" s="15">
        <f t="shared" si="27"/>
        <v>2965.1930000000002</v>
      </c>
      <c r="H118" s="15"/>
      <c r="I118" s="15"/>
      <c r="J118" s="15"/>
      <c r="K118" s="15"/>
      <c r="L118" s="105"/>
      <c r="M118" s="58"/>
      <c r="N118" s="58"/>
      <c r="O118" s="58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x14ac:dyDescent="0.3">
      <c r="A119" s="6"/>
      <c r="B119" s="22" t="s">
        <v>38</v>
      </c>
      <c r="C119" s="1"/>
      <c r="D119" s="44">
        <f t="shared" si="24"/>
        <v>10185.416999999999</v>
      </c>
      <c r="E119" s="45">
        <v>3642.944</v>
      </c>
      <c r="F119" s="45">
        <v>3724.43</v>
      </c>
      <c r="G119" s="45">
        <v>2818.0430000000001</v>
      </c>
      <c r="H119" s="45"/>
      <c r="I119" s="45"/>
      <c r="J119" s="45"/>
      <c r="K119" s="45"/>
      <c r="L119" s="105"/>
      <c r="M119" s="60"/>
      <c r="N119" s="61"/>
      <c r="O119" s="61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x14ac:dyDescent="0.3">
      <c r="A120" s="6"/>
      <c r="B120" s="22" t="s">
        <v>39</v>
      </c>
      <c r="C120" s="1"/>
      <c r="D120" s="44">
        <f t="shared" si="24"/>
        <v>626.67499999999995</v>
      </c>
      <c r="E120" s="45">
        <v>254.77099999999999</v>
      </c>
      <c r="F120" s="45">
        <v>239.387</v>
      </c>
      <c r="G120" s="45">
        <v>132.517</v>
      </c>
      <c r="H120" s="45"/>
      <c r="I120" s="45"/>
      <c r="J120" s="45"/>
      <c r="K120" s="45"/>
      <c r="L120" s="105"/>
      <c r="M120" s="60"/>
      <c r="N120" s="61"/>
      <c r="O120" s="61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x14ac:dyDescent="0.3">
      <c r="A121" s="6"/>
      <c r="B121" s="22" t="s">
        <v>40</v>
      </c>
      <c r="C121" s="1"/>
      <c r="D121" s="44">
        <f t="shared" si="24"/>
        <v>61.988999999999997</v>
      </c>
      <c r="E121" s="45">
        <v>25.202000000000002</v>
      </c>
      <c r="F121" s="45">
        <v>23.678999999999998</v>
      </c>
      <c r="G121" s="45">
        <v>13.108000000000001</v>
      </c>
      <c r="H121" s="45"/>
      <c r="I121" s="45"/>
      <c r="J121" s="45"/>
      <c r="K121" s="45"/>
      <c r="L121" s="105"/>
      <c r="M121" s="60"/>
      <c r="N121" s="61"/>
      <c r="O121" s="61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x14ac:dyDescent="0.3">
      <c r="A122" s="6"/>
      <c r="B122" s="22" t="s">
        <v>41</v>
      </c>
      <c r="C122" s="1"/>
      <c r="D122" s="44">
        <f t="shared" si="24"/>
        <v>7.2140000000000004</v>
      </c>
      <c r="E122" s="45">
        <v>2.9329999999999998</v>
      </c>
      <c r="F122" s="45">
        <v>2.7559999999999998</v>
      </c>
      <c r="G122" s="45">
        <v>1.5249999999999999</v>
      </c>
      <c r="H122" s="45"/>
      <c r="I122" s="45"/>
      <c r="J122" s="45"/>
      <c r="K122" s="45"/>
      <c r="L122" s="105"/>
      <c r="M122" s="60"/>
      <c r="N122" s="61"/>
      <c r="O122" s="61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40.5" x14ac:dyDescent="0.3">
      <c r="A123" s="6" t="s">
        <v>110</v>
      </c>
      <c r="B123" s="7" t="s">
        <v>137</v>
      </c>
      <c r="C123" s="6"/>
      <c r="D123" s="1">
        <f t="shared" si="24"/>
        <v>471.27600000000001</v>
      </c>
      <c r="E123" s="15">
        <f>E124+E125</f>
        <v>144.38999999999999</v>
      </c>
      <c r="F123" s="15">
        <f t="shared" ref="F123:G123" si="28">F124+F125</f>
        <v>326.88600000000002</v>
      </c>
      <c r="G123" s="15">
        <f t="shared" si="28"/>
        <v>0</v>
      </c>
      <c r="H123" s="15"/>
      <c r="I123" s="15"/>
      <c r="J123" s="15"/>
      <c r="K123" s="15"/>
      <c r="L123" s="105"/>
      <c r="M123" s="58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37.5" x14ac:dyDescent="0.3">
      <c r="A124" s="6"/>
      <c r="B124" s="22" t="s">
        <v>44</v>
      </c>
      <c r="C124" s="1"/>
      <c r="D124" s="44">
        <f t="shared" si="24"/>
        <v>77.489999999999995</v>
      </c>
      <c r="E124" s="45">
        <v>49.89</v>
      </c>
      <c r="F124" s="45">
        <v>27.6</v>
      </c>
      <c r="G124" s="45">
        <v>0</v>
      </c>
      <c r="H124" s="45"/>
      <c r="I124" s="45"/>
      <c r="J124" s="45"/>
      <c r="K124" s="45"/>
      <c r="L124" s="105"/>
    </row>
    <row r="125" spans="1:26" x14ac:dyDescent="0.3">
      <c r="A125" s="6"/>
      <c r="B125" s="22" t="s">
        <v>45</v>
      </c>
      <c r="C125" s="1"/>
      <c r="D125" s="44">
        <f t="shared" si="24"/>
        <v>393.786</v>
      </c>
      <c r="E125" s="45">
        <v>94.5</v>
      </c>
      <c r="F125" s="45">
        <v>299.286</v>
      </c>
      <c r="G125" s="45">
        <v>0</v>
      </c>
      <c r="H125" s="45"/>
      <c r="I125" s="45"/>
      <c r="J125" s="45"/>
      <c r="K125" s="45"/>
      <c r="L125" s="105"/>
    </row>
    <row r="126" spans="1:26" ht="40.5" x14ac:dyDescent="0.3">
      <c r="A126" s="6" t="s">
        <v>138</v>
      </c>
      <c r="B126" s="7" t="s">
        <v>144</v>
      </c>
      <c r="C126" s="6"/>
      <c r="D126" s="1">
        <f t="shared" si="24"/>
        <v>337.07100000000003</v>
      </c>
      <c r="E126" s="15">
        <v>337.07100000000003</v>
      </c>
      <c r="F126" s="15">
        <v>0</v>
      </c>
      <c r="G126" s="15">
        <v>0</v>
      </c>
      <c r="H126" s="15"/>
      <c r="I126" s="15"/>
      <c r="J126" s="15"/>
      <c r="K126" s="15"/>
      <c r="L126" s="105"/>
    </row>
    <row r="127" spans="1:26" ht="40.5" x14ac:dyDescent="0.3">
      <c r="A127" s="6" t="s">
        <v>139</v>
      </c>
      <c r="B127" s="7" t="s">
        <v>146</v>
      </c>
      <c r="C127" s="6"/>
      <c r="D127" s="1">
        <f t="shared" si="24"/>
        <v>0</v>
      </c>
      <c r="E127" s="15">
        <v>0</v>
      </c>
      <c r="F127" s="15">
        <v>0</v>
      </c>
      <c r="G127" s="15">
        <v>0</v>
      </c>
      <c r="H127" s="15"/>
      <c r="I127" s="15"/>
      <c r="J127" s="15"/>
      <c r="K127" s="15"/>
      <c r="L127" s="105"/>
    </row>
    <row r="128" spans="1:26" ht="40.5" x14ac:dyDescent="0.3">
      <c r="A128" s="6" t="s">
        <v>140</v>
      </c>
      <c r="B128" s="7" t="s">
        <v>162</v>
      </c>
      <c r="C128" s="6"/>
      <c r="D128" s="1">
        <f t="shared" si="24"/>
        <v>200</v>
      </c>
      <c r="E128" s="15">
        <v>0</v>
      </c>
      <c r="F128" s="15">
        <v>0</v>
      </c>
      <c r="G128" s="15">
        <v>200</v>
      </c>
      <c r="H128" s="15"/>
      <c r="I128" s="15"/>
      <c r="J128" s="15"/>
      <c r="K128" s="15"/>
      <c r="L128" s="105"/>
    </row>
    <row r="129" spans="1:14" x14ac:dyDescent="0.3">
      <c r="A129" s="6" t="s">
        <v>143</v>
      </c>
      <c r="B129" s="7" t="s">
        <v>141</v>
      </c>
      <c r="C129" s="6"/>
      <c r="D129" s="1">
        <f t="shared" si="24"/>
        <v>0</v>
      </c>
      <c r="E129" s="63">
        <v>0</v>
      </c>
      <c r="F129" s="63">
        <v>0</v>
      </c>
      <c r="G129" s="63">
        <v>0</v>
      </c>
      <c r="H129" s="63"/>
      <c r="I129" s="63"/>
      <c r="J129" s="15"/>
      <c r="K129" s="15"/>
      <c r="L129" s="105"/>
    </row>
    <row r="130" spans="1:14" x14ac:dyDescent="0.3">
      <c r="A130" s="6" t="s">
        <v>145</v>
      </c>
      <c r="B130" s="10" t="s">
        <v>107</v>
      </c>
      <c r="C130" s="1"/>
      <c r="D130" s="1">
        <f t="shared" si="24"/>
        <v>623.88400000000001</v>
      </c>
      <c r="E130" s="63">
        <v>0</v>
      </c>
      <c r="F130" s="63">
        <v>623.88400000000001</v>
      </c>
      <c r="G130" s="63">
        <v>0</v>
      </c>
      <c r="H130" s="63"/>
      <c r="I130" s="63"/>
      <c r="J130" s="15"/>
      <c r="K130" s="15"/>
      <c r="L130" s="106"/>
    </row>
    <row r="131" spans="1:14" s="30" customFormat="1" ht="23.25" x14ac:dyDescent="0.35">
      <c r="A131" s="23">
        <v>3</v>
      </c>
      <c r="B131" s="24" t="s">
        <v>83</v>
      </c>
      <c r="C131" s="23" t="s">
        <v>157</v>
      </c>
      <c r="D131" s="36">
        <f t="shared" si="24"/>
        <v>61014.226999999999</v>
      </c>
      <c r="E131" s="26">
        <v>10044.108</v>
      </c>
      <c r="F131" s="26">
        <v>9672.4930000000004</v>
      </c>
      <c r="G131" s="74">
        <v>10102.699000000001</v>
      </c>
      <c r="H131" s="74">
        <v>10910.927</v>
      </c>
      <c r="I131" s="74">
        <v>10124</v>
      </c>
      <c r="J131" s="88">
        <v>10160</v>
      </c>
      <c r="K131" s="62">
        <v>0</v>
      </c>
      <c r="L131" s="91" t="s">
        <v>16</v>
      </c>
      <c r="M131" s="28"/>
      <c r="N131" s="29"/>
    </row>
    <row r="132" spans="1:14" s="30" customFormat="1" ht="23.25" x14ac:dyDescent="0.35">
      <c r="A132" s="23">
        <v>4</v>
      </c>
      <c r="B132" s="24" t="s">
        <v>53</v>
      </c>
      <c r="C132" s="23" t="s">
        <v>157</v>
      </c>
      <c r="D132" s="37">
        <f t="shared" ref="D132:K132" si="29">SUM(D133:D138)</f>
        <v>27424.986000000001</v>
      </c>
      <c r="E132" s="37">
        <f t="shared" si="29"/>
        <v>2177.5619999999999</v>
      </c>
      <c r="F132" s="37">
        <f t="shared" si="29"/>
        <v>3518.9639999999999</v>
      </c>
      <c r="G132" s="84">
        <f t="shared" si="29"/>
        <v>3415.384</v>
      </c>
      <c r="H132" s="84">
        <f t="shared" si="29"/>
        <v>6809.076</v>
      </c>
      <c r="I132" s="84">
        <f t="shared" si="29"/>
        <v>2300</v>
      </c>
      <c r="J132" s="84">
        <f t="shared" si="29"/>
        <v>9204</v>
      </c>
      <c r="K132" s="37">
        <f t="shared" si="29"/>
        <v>0</v>
      </c>
      <c r="L132" s="102"/>
      <c r="M132" s="28"/>
      <c r="N132" s="29"/>
    </row>
    <row r="133" spans="1:14" ht="60.75" x14ac:dyDescent="0.3">
      <c r="A133" s="43" t="s">
        <v>84</v>
      </c>
      <c r="B133" s="10" t="s">
        <v>4</v>
      </c>
      <c r="C133" s="6"/>
      <c r="D133" s="1">
        <f t="shared" ref="D133:D138" si="30">E133+F133+G133+I133+H133+J133+K133</f>
        <v>3522.6370000000002</v>
      </c>
      <c r="E133" s="16">
        <v>450</v>
      </c>
      <c r="F133" s="16">
        <v>0</v>
      </c>
      <c r="G133" s="16">
        <v>1202.097</v>
      </c>
      <c r="H133" s="16">
        <v>1271.54</v>
      </c>
      <c r="I133" s="16">
        <v>0</v>
      </c>
      <c r="J133" s="15">
        <v>599</v>
      </c>
      <c r="K133" s="15">
        <v>0</v>
      </c>
      <c r="L133" s="102"/>
    </row>
    <row r="134" spans="1:14" ht="40.5" x14ac:dyDescent="0.3">
      <c r="A134" s="43" t="s">
        <v>85</v>
      </c>
      <c r="B134" s="9" t="s">
        <v>7</v>
      </c>
      <c r="C134" s="6"/>
      <c r="D134" s="1">
        <f t="shared" si="30"/>
        <v>14194.314</v>
      </c>
      <c r="E134" s="16">
        <v>1452.8789999999999</v>
      </c>
      <c r="F134" s="16">
        <v>1784.098</v>
      </c>
      <c r="G134" s="16">
        <v>1364.7360000000001</v>
      </c>
      <c r="H134" s="16">
        <v>1805.056</v>
      </c>
      <c r="I134" s="16">
        <v>2035.0709999999999</v>
      </c>
      <c r="J134" s="15">
        <v>5752.4740000000002</v>
      </c>
      <c r="K134" s="15">
        <v>0</v>
      </c>
      <c r="L134" s="102"/>
    </row>
    <row r="135" spans="1:14" ht="40.5" x14ac:dyDescent="0.3">
      <c r="A135" s="43" t="s">
        <v>86</v>
      </c>
      <c r="B135" s="9" t="s">
        <v>11</v>
      </c>
      <c r="C135" s="6"/>
      <c r="D135" s="1">
        <f t="shared" si="30"/>
        <v>1165.989</v>
      </c>
      <c r="E135" s="16">
        <v>250.333</v>
      </c>
      <c r="F135" s="16">
        <v>161.22</v>
      </c>
      <c r="G135" s="16">
        <v>181.63</v>
      </c>
      <c r="H135" s="16">
        <v>178.01900000000001</v>
      </c>
      <c r="I135" s="16">
        <v>193.523</v>
      </c>
      <c r="J135" s="15">
        <v>201.26400000000001</v>
      </c>
      <c r="K135" s="15">
        <v>0</v>
      </c>
      <c r="L135" s="102"/>
    </row>
    <row r="136" spans="1:14" ht="40.5" x14ac:dyDescent="0.3">
      <c r="A136" s="69" t="s">
        <v>87</v>
      </c>
      <c r="B136" s="9" t="s">
        <v>10</v>
      </c>
      <c r="C136" s="6"/>
      <c r="D136" s="1">
        <f t="shared" si="30"/>
        <v>159.91499999999999</v>
      </c>
      <c r="E136" s="15">
        <v>24.35</v>
      </c>
      <c r="F136" s="15">
        <v>25.684000000000001</v>
      </c>
      <c r="G136" s="15">
        <v>26.66</v>
      </c>
      <c r="H136" s="15">
        <v>26.66</v>
      </c>
      <c r="I136" s="15">
        <v>27.725999999999999</v>
      </c>
      <c r="J136" s="15">
        <v>28.835000000000001</v>
      </c>
      <c r="K136" s="15">
        <v>0</v>
      </c>
      <c r="L136" s="102"/>
    </row>
    <row r="137" spans="1:14" ht="22.5" customHeight="1" x14ac:dyDescent="0.3">
      <c r="A137" s="90" t="s">
        <v>149</v>
      </c>
      <c r="B137" s="9" t="s">
        <v>150</v>
      </c>
      <c r="C137" s="6"/>
      <c r="D137" s="1">
        <f t="shared" si="30"/>
        <v>3804.8220000000001</v>
      </c>
      <c r="E137" s="15"/>
      <c r="F137" s="15">
        <v>1547.962</v>
      </c>
      <c r="G137" s="15">
        <v>640.26099999999997</v>
      </c>
      <c r="H137" s="15">
        <v>1527.492</v>
      </c>
      <c r="I137" s="15">
        <v>43.68</v>
      </c>
      <c r="J137" s="15">
        <v>45.427</v>
      </c>
      <c r="K137" s="15">
        <v>0</v>
      </c>
      <c r="L137" s="102"/>
    </row>
    <row r="138" spans="1:14" ht="22.5" customHeight="1" x14ac:dyDescent="0.3">
      <c r="A138" s="69" t="s">
        <v>192</v>
      </c>
      <c r="B138" s="10" t="s">
        <v>109</v>
      </c>
      <c r="C138" s="6" t="s">
        <v>193</v>
      </c>
      <c r="D138" s="1">
        <f t="shared" si="30"/>
        <v>4577.3090000000002</v>
      </c>
      <c r="E138" s="15"/>
      <c r="F138" s="15"/>
      <c r="G138" s="15"/>
      <c r="H138" s="15">
        <v>2000.309</v>
      </c>
      <c r="I138" s="15">
        <v>0</v>
      </c>
      <c r="J138" s="15">
        <v>2577</v>
      </c>
      <c r="K138" s="15">
        <v>0</v>
      </c>
      <c r="L138" s="103"/>
    </row>
    <row r="139" spans="1:14" ht="22.5" x14ac:dyDescent="0.3">
      <c r="A139" s="23">
        <v>5</v>
      </c>
      <c r="B139" s="24" t="s">
        <v>83</v>
      </c>
      <c r="C139" s="23" t="s">
        <v>157</v>
      </c>
      <c r="D139" s="36">
        <f>E139+F139+G139+H139+I139+J139+K139</f>
        <v>20616.297999999999</v>
      </c>
      <c r="E139" s="26">
        <v>2707</v>
      </c>
      <c r="F139" s="26">
        <v>3096.424</v>
      </c>
      <c r="G139" s="74">
        <v>3617.8</v>
      </c>
      <c r="H139" s="74">
        <v>3831.0740000000001</v>
      </c>
      <c r="I139" s="74">
        <v>3563</v>
      </c>
      <c r="J139" s="88">
        <v>3801</v>
      </c>
      <c r="K139" s="62">
        <v>0</v>
      </c>
      <c r="L139" s="91" t="s">
        <v>48</v>
      </c>
      <c r="M139" s="4"/>
      <c r="N139" s="5"/>
    </row>
    <row r="140" spans="1:14" ht="22.5" x14ac:dyDescent="0.3">
      <c r="A140" s="23">
        <v>6</v>
      </c>
      <c r="B140" s="24" t="s">
        <v>53</v>
      </c>
      <c r="C140" s="23" t="s">
        <v>157</v>
      </c>
      <c r="D140" s="37">
        <f>SUM(D141)</f>
        <v>1481.1759999999999</v>
      </c>
      <c r="E140" s="37">
        <f>SUM(E141)</f>
        <v>150</v>
      </c>
      <c r="F140" s="37">
        <f t="shared" ref="F140:K140" si="31">SUM(F141)</f>
        <v>312</v>
      </c>
      <c r="G140" s="37">
        <f t="shared" si="31"/>
        <v>316.5</v>
      </c>
      <c r="H140" s="84">
        <f t="shared" si="31"/>
        <v>167.67599999999999</v>
      </c>
      <c r="I140" s="84">
        <f t="shared" si="31"/>
        <v>335</v>
      </c>
      <c r="J140" s="84">
        <f t="shared" si="31"/>
        <v>200</v>
      </c>
      <c r="K140" s="37">
        <f t="shared" si="31"/>
        <v>0</v>
      </c>
      <c r="L140" s="102"/>
      <c r="M140" s="4"/>
      <c r="N140" s="5"/>
    </row>
    <row r="141" spans="1:14" ht="23.25" x14ac:dyDescent="0.3">
      <c r="A141" s="6" t="s">
        <v>89</v>
      </c>
      <c r="B141" s="10" t="s">
        <v>88</v>
      </c>
      <c r="C141" s="42"/>
      <c r="D141" s="35">
        <f>E141+F141+G141+H141+I141+J141+K141</f>
        <v>1481.1759999999999</v>
      </c>
      <c r="E141" s="18">
        <v>150</v>
      </c>
      <c r="F141" s="18">
        <v>312</v>
      </c>
      <c r="G141" s="63">
        <v>316.5</v>
      </c>
      <c r="H141" s="63">
        <v>167.67599999999999</v>
      </c>
      <c r="I141" s="63">
        <v>335</v>
      </c>
      <c r="J141" s="15">
        <v>200</v>
      </c>
      <c r="K141" s="73">
        <v>0</v>
      </c>
      <c r="L141" s="103"/>
      <c r="M141" s="4"/>
      <c r="N141" s="5"/>
    </row>
    <row r="142" spans="1:14" ht="45" x14ac:dyDescent="0.3">
      <c r="A142" s="23">
        <v>7</v>
      </c>
      <c r="B142" s="24" t="s">
        <v>107</v>
      </c>
      <c r="C142" s="23" t="s">
        <v>157</v>
      </c>
      <c r="D142" s="36">
        <f>E142+F142+G142+H142+I142+J142+K142</f>
        <v>33045.298999999999</v>
      </c>
      <c r="E142" s="26">
        <v>7779</v>
      </c>
      <c r="F142" s="26">
        <v>6790.299</v>
      </c>
      <c r="G142" s="74">
        <v>3619</v>
      </c>
      <c r="H142" s="74">
        <v>3619</v>
      </c>
      <c r="I142" s="74">
        <v>3619</v>
      </c>
      <c r="J142" s="74">
        <v>3619</v>
      </c>
      <c r="K142" s="62">
        <v>4000</v>
      </c>
      <c r="L142" s="91" t="s">
        <v>13</v>
      </c>
      <c r="M142" s="4"/>
      <c r="N142" s="5"/>
    </row>
    <row r="143" spans="1:14" ht="45" x14ac:dyDescent="0.3">
      <c r="A143" s="23">
        <v>8</v>
      </c>
      <c r="B143" s="24" t="s">
        <v>106</v>
      </c>
      <c r="C143" s="23" t="s">
        <v>157</v>
      </c>
      <c r="D143" s="36">
        <f>E143+F143+G143+H143+I143+J143+K143</f>
        <v>9107</v>
      </c>
      <c r="E143" s="26">
        <v>1267</v>
      </c>
      <c r="F143" s="26">
        <v>1535</v>
      </c>
      <c r="G143" s="74">
        <v>1535</v>
      </c>
      <c r="H143" s="74">
        <v>1590</v>
      </c>
      <c r="I143" s="74">
        <v>1590</v>
      </c>
      <c r="J143" s="74">
        <v>1590</v>
      </c>
      <c r="K143" s="62">
        <v>0</v>
      </c>
      <c r="L143" s="99"/>
      <c r="M143" s="4"/>
      <c r="N143" s="5"/>
    </row>
    <row r="144" spans="1:14" ht="45" x14ac:dyDescent="0.3">
      <c r="A144" s="23">
        <v>9</v>
      </c>
      <c r="B144" s="24" t="s">
        <v>96</v>
      </c>
      <c r="C144" s="23" t="s">
        <v>157</v>
      </c>
      <c r="D144" s="36">
        <f>E144+F144+G144+H144+I144+J144+K144</f>
        <v>420</v>
      </c>
      <c r="E144" s="26">
        <v>0</v>
      </c>
      <c r="F144" s="26">
        <v>0</v>
      </c>
      <c r="G144" s="74">
        <v>0</v>
      </c>
      <c r="H144" s="74">
        <v>0</v>
      </c>
      <c r="I144" s="74">
        <v>202</v>
      </c>
      <c r="J144" s="88">
        <v>218</v>
      </c>
      <c r="K144" s="62">
        <v>0</v>
      </c>
      <c r="L144" s="103"/>
      <c r="M144" s="4"/>
      <c r="N144" s="5"/>
    </row>
    <row r="145" spans="1:14" ht="45" customHeight="1" x14ac:dyDescent="0.3">
      <c r="A145" s="23">
        <v>10</v>
      </c>
      <c r="B145" s="24" t="s">
        <v>53</v>
      </c>
      <c r="C145" s="23" t="s">
        <v>157</v>
      </c>
      <c r="D145" s="36">
        <f>D146+D147+D148+D149+D150</f>
        <v>115862.622</v>
      </c>
      <c r="E145" s="36">
        <f>E146+E147+E148+E149+E150</f>
        <v>24864.913</v>
      </c>
      <c r="F145" s="36">
        <f t="shared" ref="F145:K145" si="32">F146+F147+F148+F149+F150</f>
        <v>29535.938999999998</v>
      </c>
      <c r="G145" s="36">
        <f t="shared" si="32"/>
        <v>37301.917999999998</v>
      </c>
      <c r="H145" s="36">
        <f t="shared" si="32"/>
        <v>21191.196</v>
      </c>
      <c r="I145" s="36">
        <f t="shared" si="32"/>
        <v>1491.6559999999999</v>
      </c>
      <c r="J145" s="36">
        <f t="shared" si="32"/>
        <v>1477</v>
      </c>
      <c r="K145" s="36">
        <f t="shared" si="32"/>
        <v>0</v>
      </c>
      <c r="L145" s="91" t="s">
        <v>14</v>
      </c>
      <c r="M145" s="4"/>
      <c r="N145" s="5"/>
    </row>
    <row r="146" spans="1:14" x14ac:dyDescent="0.3">
      <c r="A146" s="6" t="s">
        <v>104</v>
      </c>
      <c r="B146" s="10" t="s">
        <v>90</v>
      </c>
      <c r="C146" s="20"/>
      <c r="D146" s="1">
        <f>E146+F146+G146+H146+I146+J146+K146</f>
        <v>1587.72</v>
      </c>
      <c r="E146" s="18">
        <v>387.72</v>
      </c>
      <c r="F146" s="63">
        <v>0</v>
      </c>
      <c r="G146" s="63">
        <v>1200</v>
      </c>
      <c r="H146" s="63">
        <v>0</v>
      </c>
      <c r="I146" s="63">
        <v>0</v>
      </c>
      <c r="J146" s="15">
        <v>0</v>
      </c>
      <c r="K146" s="73">
        <v>0</v>
      </c>
      <c r="L146" s="99"/>
      <c r="M146" s="4"/>
      <c r="N146" s="5"/>
    </row>
    <row r="147" spans="1:14" ht="40.5" x14ac:dyDescent="0.3">
      <c r="A147" s="6" t="s">
        <v>105</v>
      </c>
      <c r="B147" s="10" t="s">
        <v>91</v>
      </c>
      <c r="C147" s="20"/>
      <c r="D147" s="1">
        <f t="shared" ref="D147:D150" si="33">E147+F147+G147+H147+I147+J147+K147</f>
        <v>25355.561000000002</v>
      </c>
      <c r="E147" s="18">
        <v>8815.1029999999992</v>
      </c>
      <c r="F147" s="63">
        <v>4852.8969999999999</v>
      </c>
      <c r="G147" s="63">
        <v>10359.611000000001</v>
      </c>
      <c r="H147" s="63">
        <v>1327.95</v>
      </c>
      <c r="I147" s="63">
        <v>0</v>
      </c>
      <c r="J147" s="15">
        <v>0</v>
      </c>
      <c r="K147" s="73">
        <v>0</v>
      </c>
      <c r="L147" s="99"/>
      <c r="M147" s="4"/>
      <c r="N147" s="5"/>
    </row>
    <row r="148" spans="1:14" x14ac:dyDescent="0.3">
      <c r="A148" s="6" t="s">
        <v>108</v>
      </c>
      <c r="B148" s="10" t="s">
        <v>109</v>
      </c>
      <c r="C148" s="65"/>
      <c r="D148" s="1">
        <f t="shared" si="33"/>
        <v>8276</v>
      </c>
      <c r="E148" s="18">
        <v>2500</v>
      </c>
      <c r="F148" s="63">
        <v>3476</v>
      </c>
      <c r="G148" s="63">
        <v>2300</v>
      </c>
      <c r="H148" s="63">
        <v>0</v>
      </c>
      <c r="I148" s="63">
        <v>0</v>
      </c>
      <c r="J148" s="15">
        <v>0</v>
      </c>
      <c r="K148" s="73">
        <v>0</v>
      </c>
      <c r="L148" s="99"/>
      <c r="M148" s="4"/>
      <c r="N148" s="5"/>
    </row>
    <row r="149" spans="1:14" x14ac:dyDescent="0.3">
      <c r="A149" s="6" t="s">
        <v>112</v>
      </c>
      <c r="B149" s="10" t="s">
        <v>113</v>
      </c>
      <c r="C149" s="70"/>
      <c r="D149" s="1">
        <f t="shared" si="33"/>
        <v>47227.76</v>
      </c>
      <c r="E149" s="18">
        <v>13162.09</v>
      </c>
      <c r="F149" s="63">
        <v>8192.902</v>
      </c>
      <c r="G149" s="63">
        <v>11702.691000000001</v>
      </c>
      <c r="H149" s="63">
        <v>11356.076999999999</v>
      </c>
      <c r="I149" s="63">
        <v>1337</v>
      </c>
      <c r="J149" s="15">
        <v>1477</v>
      </c>
      <c r="K149" s="73">
        <v>0</v>
      </c>
      <c r="L149" s="99"/>
      <c r="M149" s="4"/>
      <c r="N149" s="5"/>
    </row>
    <row r="150" spans="1:14" x14ac:dyDescent="0.3">
      <c r="A150" s="6" t="s">
        <v>156</v>
      </c>
      <c r="B150" s="10" t="s">
        <v>163</v>
      </c>
      <c r="C150" s="77"/>
      <c r="D150" s="1">
        <f t="shared" si="33"/>
        <v>33415.580999999998</v>
      </c>
      <c r="E150" s="18">
        <v>0</v>
      </c>
      <c r="F150" s="63">
        <v>13014.14</v>
      </c>
      <c r="G150" s="63">
        <v>11739.616</v>
      </c>
      <c r="H150" s="63">
        <v>8507.1689999999999</v>
      </c>
      <c r="I150" s="63">
        <v>154.65600000000001</v>
      </c>
      <c r="J150" s="15">
        <v>0</v>
      </c>
      <c r="K150" s="73">
        <v>0</v>
      </c>
      <c r="L150" s="99"/>
      <c r="M150" s="4"/>
      <c r="N150" s="5"/>
    </row>
    <row r="151" spans="1:14" x14ac:dyDescent="0.3">
      <c r="A151" s="6"/>
      <c r="B151" s="78" t="s">
        <v>161</v>
      </c>
      <c r="C151" s="20"/>
      <c r="D151" s="79">
        <f>E151+F151+G151+H151+I151+J151+K151</f>
        <v>258.02499999999998</v>
      </c>
      <c r="E151" s="80"/>
      <c r="F151" s="81"/>
      <c r="G151" s="81">
        <v>51.7</v>
      </c>
      <c r="H151" s="81">
        <v>51.668999999999997</v>
      </c>
      <c r="I151" s="81">
        <v>154.65600000000001</v>
      </c>
      <c r="J151" s="89">
        <v>0</v>
      </c>
      <c r="K151" s="82">
        <v>0</v>
      </c>
      <c r="L151" s="92"/>
      <c r="M151" s="4"/>
      <c r="N151" s="5"/>
    </row>
    <row r="152" spans="1:14" ht="45" customHeight="1" x14ac:dyDescent="0.3">
      <c r="A152" s="23">
        <v>11</v>
      </c>
      <c r="B152" s="24" t="s">
        <v>53</v>
      </c>
      <c r="C152" s="23" t="s">
        <v>158</v>
      </c>
      <c r="D152" s="36">
        <f>D153</f>
        <v>3024</v>
      </c>
      <c r="E152" s="36"/>
      <c r="F152" s="36">
        <f t="shared" ref="F152:K152" si="34">F153</f>
        <v>2190</v>
      </c>
      <c r="G152" s="36">
        <f t="shared" si="34"/>
        <v>834</v>
      </c>
      <c r="H152" s="36">
        <f t="shared" si="34"/>
        <v>0</v>
      </c>
      <c r="I152" s="36">
        <f t="shared" si="34"/>
        <v>0</v>
      </c>
      <c r="J152" s="36">
        <f t="shared" si="34"/>
        <v>0</v>
      </c>
      <c r="K152" s="36">
        <f t="shared" si="34"/>
        <v>0</v>
      </c>
      <c r="L152" s="91" t="s">
        <v>155</v>
      </c>
      <c r="M152" s="4"/>
      <c r="N152" s="5"/>
    </row>
    <row r="153" spans="1:14" ht="33.75" customHeight="1" x14ac:dyDescent="0.3">
      <c r="A153" s="6" t="s">
        <v>153</v>
      </c>
      <c r="B153" s="10" t="s">
        <v>154</v>
      </c>
      <c r="C153" s="72"/>
      <c r="D153" s="1">
        <f>E153+F153+G153+H153+I153+J153+K153</f>
        <v>3024</v>
      </c>
      <c r="E153" s="18"/>
      <c r="F153" s="18">
        <v>2190</v>
      </c>
      <c r="G153" s="63">
        <v>834</v>
      </c>
      <c r="H153" s="63">
        <v>0</v>
      </c>
      <c r="I153" s="18">
        <v>0</v>
      </c>
      <c r="J153" s="73">
        <v>0</v>
      </c>
      <c r="K153" s="73">
        <v>0</v>
      </c>
      <c r="L153" s="92"/>
      <c r="M153" s="4"/>
      <c r="N153" s="5"/>
    </row>
    <row r="154" spans="1:14" x14ac:dyDescent="0.3">
      <c r="A154" s="6"/>
      <c r="B154" s="10"/>
      <c r="C154" s="72"/>
      <c r="D154" s="38"/>
      <c r="E154" s="18"/>
      <c r="F154" s="18"/>
      <c r="G154" s="63"/>
      <c r="H154" s="63"/>
      <c r="I154" s="18"/>
      <c r="J154" s="73"/>
      <c r="K154" s="73"/>
      <c r="L154" s="72"/>
      <c r="M154" s="4"/>
      <c r="N154" s="5"/>
    </row>
    <row r="155" spans="1:14" s="41" customFormat="1" ht="22.5" x14ac:dyDescent="0.3">
      <c r="A155" s="111" t="s">
        <v>9</v>
      </c>
      <c r="B155" s="112"/>
      <c r="C155" s="39"/>
      <c r="D155" s="40">
        <f>E155+F155+G155+H155+I155+J155+K155</f>
        <v>1108342.943</v>
      </c>
      <c r="E155" s="40">
        <f>E16+E64+E131+E132+E139+E140+E142+E144+E145+E143+E152</f>
        <v>173514.64600000001</v>
      </c>
      <c r="F155" s="40">
        <f>F16+F64+F131+F132+F139+F140+F142+F144+F145+F143+F152</f>
        <v>192959.67</v>
      </c>
      <c r="G155" s="40">
        <f>G16+G64+G131+G132+G139+G140+G142+G144+G145+G143+G152</f>
        <v>199988.80900000001</v>
      </c>
      <c r="H155" s="40">
        <f>H16+H64+H131+H132+H139+H140+H142+H144+H145+H143+H152+H17</f>
        <v>190846.16200000001</v>
      </c>
      <c r="I155" s="40">
        <f t="shared" ref="I155:K155" si="35">I16+I64+I131+I132+I139+I140+I142+I144+I145+I143+I152+I17</f>
        <v>158695.65599999999</v>
      </c>
      <c r="J155" s="40">
        <f t="shared" si="35"/>
        <v>188338</v>
      </c>
      <c r="K155" s="40">
        <f t="shared" si="35"/>
        <v>4000</v>
      </c>
      <c r="L155" s="23"/>
    </row>
    <row r="156" spans="1:14" s="8" customFormat="1" ht="22.5" x14ac:dyDescent="0.3">
      <c r="A156" s="113" t="s">
        <v>98</v>
      </c>
      <c r="B156" s="113"/>
      <c r="C156" s="47"/>
      <c r="D156" s="40"/>
      <c r="E156" s="48"/>
      <c r="F156" s="47"/>
      <c r="G156" s="47"/>
      <c r="H156" s="47"/>
      <c r="I156" s="47"/>
      <c r="J156" s="47"/>
      <c r="K156" s="47"/>
      <c r="L156" s="46"/>
    </row>
    <row r="157" spans="1:14" ht="23.25" x14ac:dyDescent="0.3">
      <c r="A157" s="98" t="s">
        <v>100</v>
      </c>
      <c r="B157" s="98"/>
      <c r="C157" s="52"/>
      <c r="D157" s="53">
        <f t="shared" ref="D157:D162" si="36">E157+F157+G157+H157+I157+J157+K157</f>
        <v>836347.33499999996</v>
      </c>
      <c r="E157" s="55">
        <f>E64+E16</f>
        <v>124525.06299999999</v>
      </c>
      <c r="F157" s="55">
        <f>F64+F16</f>
        <v>136308.55100000001</v>
      </c>
      <c r="G157" s="55">
        <f>G64+G16</f>
        <v>139246.508</v>
      </c>
      <c r="H157" s="55">
        <f>H64+H16+H17</f>
        <v>142727.21299999999</v>
      </c>
      <c r="I157" s="55">
        <f t="shared" ref="I157:J157" si="37">I64+I16+I17</f>
        <v>135471</v>
      </c>
      <c r="J157" s="55">
        <f t="shared" si="37"/>
        <v>158069</v>
      </c>
      <c r="K157" s="55">
        <f t="shared" ref="K157" si="38">K64+K16+K17</f>
        <v>0</v>
      </c>
      <c r="L157" s="49"/>
    </row>
    <row r="158" spans="1:14" ht="23.25" x14ac:dyDescent="0.3">
      <c r="A158" s="98" t="s">
        <v>101</v>
      </c>
      <c r="B158" s="98"/>
      <c r="C158" s="54"/>
      <c r="D158" s="53">
        <f t="shared" si="36"/>
        <v>88439.213000000003</v>
      </c>
      <c r="E158" s="55">
        <f>E131+E132</f>
        <v>12221.67</v>
      </c>
      <c r="F158" s="55">
        <f t="shared" ref="F158:I158" si="39">F131+F132</f>
        <v>13191.457</v>
      </c>
      <c r="G158" s="55">
        <f t="shared" si="39"/>
        <v>13518.083000000001</v>
      </c>
      <c r="H158" s="55">
        <f t="shared" si="39"/>
        <v>17720.003000000001</v>
      </c>
      <c r="I158" s="55">
        <f t="shared" si="39"/>
        <v>12424</v>
      </c>
      <c r="J158" s="55">
        <f t="shared" ref="J158:K158" si="40">J131+J132</f>
        <v>19364</v>
      </c>
      <c r="K158" s="55">
        <f t="shared" si="40"/>
        <v>0</v>
      </c>
      <c r="L158" s="50"/>
    </row>
    <row r="159" spans="1:14" ht="23.25" x14ac:dyDescent="0.3">
      <c r="A159" s="98" t="s">
        <v>102</v>
      </c>
      <c r="B159" s="98"/>
      <c r="C159" s="52"/>
      <c r="D159" s="53">
        <f t="shared" si="36"/>
        <v>22097.473999999998</v>
      </c>
      <c r="E159" s="55">
        <f>E139+E140</f>
        <v>2857</v>
      </c>
      <c r="F159" s="55">
        <f t="shared" ref="F159:I159" si="41">F139+F140</f>
        <v>3408.424</v>
      </c>
      <c r="G159" s="55">
        <f t="shared" si="41"/>
        <v>3934.3</v>
      </c>
      <c r="H159" s="55">
        <f t="shared" si="41"/>
        <v>3998.75</v>
      </c>
      <c r="I159" s="55">
        <f t="shared" si="41"/>
        <v>3898</v>
      </c>
      <c r="J159" s="55">
        <f t="shared" ref="J159:K159" si="42">J139+J140</f>
        <v>4001</v>
      </c>
      <c r="K159" s="55">
        <f t="shared" si="42"/>
        <v>0</v>
      </c>
      <c r="L159" s="50"/>
    </row>
    <row r="160" spans="1:14" ht="23.25" x14ac:dyDescent="0.3">
      <c r="A160" s="98" t="s">
        <v>99</v>
      </c>
      <c r="B160" s="98"/>
      <c r="C160" s="52"/>
      <c r="D160" s="53">
        <f t="shared" si="36"/>
        <v>42572.298999999999</v>
      </c>
      <c r="E160" s="55">
        <f t="shared" ref="E160:I160" si="43">E142+E144+E143</f>
        <v>9046</v>
      </c>
      <c r="F160" s="55">
        <f t="shared" si="43"/>
        <v>8325.2990000000009</v>
      </c>
      <c r="G160" s="55">
        <f t="shared" si="43"/>
        <v>5154</v>
      </c>
      <c r="H160" s="55">
        <f t="shared" si="43"/>
        <v>5209</v>
      </c>
      <c r="I160" s="55">
        <f t="shared" si="43"/>
        <v>5411</v>
      </c>
      <c r="J160" s="55">
        <f t="shared" ref="J160:K160" si="44">J142+J144+J143</f>
        <v>5427</v>
      </c>
      <c r="K160" s="55">
        <f t="shared" si="44"/>
        <v>4000</v>
      </c>
      <c r="L160" s="51"/>
    </row>
    <row r="161" spans="1:13" ht="23.25" x14ac:dyDescent="0.3">
      <c r="A161" s="98" t="s">
        <v>103</v>
      </c>
      <c r="B161" s="98"/>
      <c r="C161" s="52"/>
      <c r="D161" s="53">
        <f t="shared" si="36"/>
        <v>115862.622</v>
      </c>
      <c r="E161" s="56">
        <f t="shared" ref="E161:K161" si="45">E145</f>
        <v>24864.913</v>
      </c>
      <c r="F161" s="56">
        <f t="shared" si="45"/>
        <v>29535.938999999998</v>
      </c>
      <c r="G161" s="56">
        <f t="shared" si="45"/>
        <v>37301.917999999998</v>
      </c>
      <c r="H161" s="56">
        <f t="shared" si="45"/>
        <v>21191.196</v>
      </c>
      <c r="I161" s="56">
        <f t="shared" si="45"/>
        <v>1491.6559999999999</v>
      </c>
      <c r="J161" s="56">
        <f t="shared" si="45"/>
        <v>1477</v>
      </c>
      <c r="K161" s="56">
        <f t="shared" si="45"/>
        <v>0</v>
      </c>
      <c r="L161" s="51"/>
      <c r="M161" s="12"/>
    </row>
    <row r="162" spans="1:13" ht="23.25" x14ac:dyDescent="0.3">
      <c r="A162" s="98" t="s">
        <v>152</v>
      </c>
      <c r="B162" s="98"/>
      <c r="C162" s="52"/>
      <c r="D162" s="53">
        <f t="shared" si="36"/>
        <v>3024</v>
      </c>
      <c r="E162" s="56">
        <f>E152</f>
        <v>0</v>
      </c>
      <c r="F162" s="56">
        <f t="shared" ref="F162:K162" si="46">F152</f>
        <v>2190</v>
      </c>
      <c r="G162" s="56">
        <f t="shared" si="46"/>
        <v>834</v>
      </c>
      <c r="H162" s="56">
        <f t="shared" si="46"/>
        <v>0</v>
      </c>
      <c r="I162" s="56">
        <f t="shared" si="46"/>
        <v>0</v>
      </c>
      <c r="J162" s="56">
        <f t="shared" si="46"/>
        <v>0</v>
      </c>
      <c r="K162" s="56">
        <f t="shared" si="46"/>
        <v>0</v>
      </c>
      <c r="L162" s="51"/>
      <c r="M162" s="12"/>
    </row>
    <row r="163" spans="1:13" x14ac:dyDescent="0.3">
      <c r="A163" s="2" t="s">
        <v>148</v>
      </c>
      <c r="L163" s="11"/>
    </row>
    <row r="164" spans="1:13" x14ac:dyDescent="0.3">
      <c r="L164" s="11"/>
    </row>
    <row r="165" spans="1:13" x14ac:dyDescent="0.3">
      <c r="E165" s="76"/>
      <c r="F165" s="76"/>
    </row>
  </sheetData>
  <mergeCells count="36">
    <mergeCell ref="A161:B161"/>
    <mergeCell ref="A156:B156"/>
    <mergeCell ref="A157:B157"/>
    <mergeCell ref="A158:B158"/>
    <mergeCell ref="A159:B159"/>
    <mergeCell ref="A160:B160"/>
    <mergeCell ref="F14:F15"/>
    <mergeCell ref="G14:G15"/>
    <mergeCell ref="H14:H15"/>
    <mergeCell ref="I14:I15"/>
    <mergeCell ref="A155:B155"/>
    <mergeCell ref="G1:L1"/>
    <mergeCell ref="G2:L2"/>
    <mergeCell ref="A11:L11"/>
    <mergeCell ref="G3:L3"/>
    <mergeCell ref="G5:L5"/>
    <mergeCell ref="G6:L6"/>
    <mergeCell ref="G7:L7"/>
    <mergeCell ref="G8:L8"/>
    <mergeCell ref="G9:L9"/>
    <mergeCell ref="L152:L153"/>
    <mergeCell ref="J14:J15"/>
    <mergeCell ref="K14:K15"/>
    <mergeCell ref="E13:K13"/>
    <mergeCell ref="A162:B162"/>
    <mergeCell ref="L145:L151"/>
    <mergeCell ref="A13:A15"/>
    <mergeCell ref="B13:B15"/>
    <mergeCell ref="C13:C15"/>
    <mergeCell ref="D13:D15"/>
    <mergeCell ref="L13:L15"/>
    <mergeCell ref="L131:L138"/>
    <mergeCell ref="L139:L141"/>
    <mergeCell ref="L142:L144"/>
    <mergeCell ref="L16:L130"/>
    <mergeCell ref="E14:E15"/>
  </mergeCells>
  <pageMargins left="0.70866141732283472" right="0.70866141732283472" top="0.94488188976377963" bottom="0.35433070866141736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"/>
  <sheetViews>
    <sheetView workbookViewId="0">
      <selection sqref="A1:D6"/>
    </sheetView>
  </sheetViews>
  <sheetFormatPr defaultRowHeight="15" x14ac:dyDescent="0.25"/>
  <cols>
    <col min="3" max="3" width="11.5703125" customWidth="1"/>
    <col min="4" max="4" width="16" customWidth="1"/>
  </cols>
  <sheetData>
    <row r="5" spans="4:4" x14ac:dyDescent="0.25">
      <c r="D5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для программы </vt:lpstr>
      <vt:lpstr>Лист1</vt:lpstr>
      <vt:lpstr>'прил для программы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2021-11-19T09:26:53Z</dcterms:modified>
</cp:coreProperties>
</file>