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60" windowWidth="13695" windowHeight="12525"/>
  </bookViews>
  <sheets>
    <sheet name="прил для программы " sheetId="8" r:id="rId1"/>
    <sheet name="Лист1" sheetId="9" r:id="rId2"/>
  </sheets>
  <definedNames>
    <definedName name="_xlnm.Print_Titles" localSheetId="0">'прил для программы '!$13:$15</definedName>
  </definedNames>
  <calcPr calcId="124519" fullPrecision="0"/>
</workbook>
</file>

<file path=xl/calcChain.xml><?xml version="1.0" encoding="utf-8"?>
<calcChain xmlns="http://schemas.openxmlformats.org/spreadsheetml/2006/main">
  <c r="H21" i="8"/>
  <c r="I21"/>
  <c r="I17" s="1"/>
  <c r="J21"/>
  <c r="K21"/>
  <c r="H17"/>
  <c r="J17"/>
  <c r="K17"/>
  <c r="G59"/>
  <c r="D98" l="1"/>
  <c r="D99"/>
  <c r="D100"/>
  <c r="D101"/>
  <c r="F96"/>
  <c r="G96"/>
  <c r="H96"/>
  <c r="I96"/>
  <c r="J96"/>
  <c r="K96"/>
  <c r="E96"/>
  <c r="D96" l="1"/>
  <c r="F65"/>
  <c r="F37" l="1"/>
  <c r="E113" l="1"/>
  <c r="F103"/>
  <c r="F113" s="1"/>
  <c r="G103"/>
  <c r="G113" s="1"/>
  <c r="H103"/>
  <c r="H113" s="1"/>
  <c r="I103"/>
  <c r="I113" s="1"/>
  <c r="J103"/>
  <c r="J113" s="1"/>
  <c r="K103"/>
  <c r="K113" s="1"/>
  <c r="D104"/>
  <c r="D103" s="1"/>
  <c r="D102"/>
  <c r="D97"/>
  <c r="D95"/>
  <c r="D94"/>
  <c r="D93"/>
  <c r="D92"/>
  <c r="D90"/>
  <c r="D89"/>
  <c r="D88"/>
  <c r="D87"/>
  <c r="D86"/>
  <c r="D85"/>
  <c r="D83"/>
  <c r="D82"/>
  <c r="D81"/>
  <c r="D80"/>
  <c r="D79"/>
  <c r="D78"/>
  <c r="D77"/>
  <c r="D76"/>
  <c r="D74"/>
  <c r="D73"/>
  <c r="D72"/>
  <c r="D71"/>
  <c r="D69"/>
  <c r="D68"/>
  <c r="D66"/>
  <c r="D64"/>
  <c r="D63"/>
  <c r="D61"/>
  <c r="D59"/>
  <c r="D60"/>
  <c r="D58"/>
  <c r="D57"/>
  <c r="D55"/>
  <c r="D56"/>
  <c r="D54"/>
  <c r="D53"/>
  <c r="D52"/>
  <c r="D51"/>
  <c r="D50"/>
  <c r="D49"/>
  <c r="D48"/>
  <c r="D47"/>
  <c r="D46"/>
  <c r="D45"/>
  <c r="D44"/>
  <c r="D43"/>
  <c r="D42"/>
  <c r="D41"/>
  <c r="D40"/>
  <c r="D39"/>
  <c r="D38"/>
  <c r="D36"/>
  <c r="D35"/>
  <c r="D34"/>
  <c r="D33"/>
  <c r="D32"/>
  <c r="D31"/>
  <c r="D30"/>
  <c r="D29"/>
  <c r="D28"/>
  <c r="D27"/>
  <c r="D22"/>
  <c r="D20"/>
  <c r="D19"/>
  <c r="K111"/>
  <c r="J111"/>
  <c r="J112"/>
  <c r="K112"/>
  <c r="J91"/>
  <c r="J110" s="1"/>
  <c r="K91"/>
  <c r="K110" s="1"/>
  <c r="J84"/>
  <c r="J109" s="1"/>
  <c r="K84"/>
  <c r="K109" s="1"/>
  <c r="J75"/>
  <c r="K75"/>
  <c r="J70"/>
  <c r="K70"/>
  <c r="J67"/>
  <c r="K67"/>
  <c r="J65"/>
  <c r="K65"/>
  <c r="J62"/>
  <c r="K62"/>
  <c r="J37"/>
  <c r="K37"/>
  <c r="J26"/>
  <c r="K26"/>
  <c r="J18"/>
  <c r="K18"/>
  <c r="D16"/>
  <c r="D113" l="1"/>
  <c r="J106"/>
  <c r="K106"/>
  <c r="J108" l="1"/>
  <c r="K108"/>
  <c r="F91"/>
  <c r="E111"/>
  <c r="F75" l="1"/>
  <c r="G75"/>
  <c r="H75"/>
  <c r="I75"/>
  <c r="E75"/>
  <c r="D75" l="1"/>
  <c r="I70"/>
  <c r="F70"/>
  <c r="G70"/>
  <c r="H70"/>
  <c r="E70"/>
  <c r="D70" l="1"/>
  <c r="F67"/>
  <c r="G67"/>
  <c r="H67"/>
  <c r="I67"/>
  <c r="E67"/>
  <c r="G65"/>
  <c r="G21" s="1"/>
  <c r="H65"/>
  <c r="I65"/>
  <c r="E65"/>
  <c r="F62"/>
  <c r="G62"/>
  <c r="H62"/>
  <c r="I62"/>
  <c r="E62"/>
  <c r="D65" l="1"/>
  <c r="D67"/>
  <c r="D62"/>
  <c r="G37"/>
  <c r="I37"/>
  <c r="E37"/>
  <c r="D37" l="1"/>
  <c r="F26"/>
  <c r="F21" s="1"/>
  <c r="G26"/>
  <c r="H26"/>
  <c r="I26"/>
  <c r="E26"/>
  <c r="E21" l="1"/>
  <c r="D21" s="1"/>
  <c r="D26"/>
  <c r="F111"/>
  <c r="G111"/>
  <c r="H111"/>
  <c r="I111"/>
  <c r="D111" l="1"/>
  <c r="I112"/>
  <c r="H112"/>
  <c r="G112"/>
  <c r="F112"/>
  <c r="E112"/>
  <c r="D91"/>
  <c r="I91"/>
  <c r="I110" s="1"/>
  <c r="H91"/>
  <c r="H110" s="1"/>
  <c r="G110"/>
  <c r="F110"/>
  <c r="E91"/>
  <c r="E110" s="1"/>
  <c r="I84"/>
  <c r="I109" s="1"/>
  <c r="H84"/>
  <c r="H109" s="1"/>
  <c r="G84"/>
  <c r="G109" s="1"/>
  <c r="F84"/>
  <c r="E84"/>
  <c r="E109" s="1"/>
  <c r="I18"/>
  <c r="H18"/>
  <c r="G18"/>
  <c r="F18"/>
  <c r="E18"/>
  <c r="H106" l="1"/>
  <c r="D110"/>
  <c r="I106"/>
  <c r="F109"/>
  <c r="D109" s="1"/>
  <c r="D112"/>
  <c r="H108"/>
  <c r="I108"/>
  <c r="E17"/>
  <c r="E106" s="1"/>
  <c r="D84"/>
  <c r="F17"/>
  <c r="F106" s="1"/>
  <c r="D18"/>
  <c r="G17"/>
  <c r="G106" s="1"/>
  <c r="D106" l="1"/>
  <c r="E108"/>
  <c r="D17"/>
  <c r="G108"/>
  <c r="F108"/>
  <c r="D108" l="1"/>
</calcChain>
</file>

<file path=xl/sharedStrings.xml><?xml version="1.0" encoding="utf-8"?>
<sst xmlns="http://schemas.openxmlformats.org/spreadsheetml/2006/main" count="183" uniqueCount="166">
  <si>
    <t>№</t>
  </si>
  <si>
    <t>Наименование мероприятия</t>
  </si>
  <si>
    <t>Планируемый объем финансирования, тыс. руб.</t>
  </si>
  <si>
    <t>Оплата за потребленную электрическую энергию объектами наружного уличного освещения</t>
  </si>
  <si>
    <t>Осуществление санитарно-противоэпидемических (профилактических) мероприятий защиты населения – отлов безнадзорных животных (собак)</t>
  </si>
  <si>
    <t>Содержание зеленых насаждений (спиливание сухих, аварийных деревьев, обрезка  ветвей)</t>
  </si>
  <si>
    <t>Оплата за потребленную электрическую энергию светофорными объектами</t>
  </si>
  <si>
    <t>Приобретение и установка малых архитектурных форм, детских площадок, спортивных сооружений</t>
  </si>
  <si>
    <t>Покраска уличных урн</t>
  </si>
  <si>
    <t>Всего по Программе:</t>
  </si>
  <si>
    <t>Техническое обслуживание газового оборудования мемориального комплекса "Вечный огонь"</t>
  </si>
  <si>
    <t>Поставка и транспортировка газа для газового оборудования мемориального комплекса "Вечный огонь"</t>
  </si>
  <si>
    <t>Техническое обслуживание и  ремонт светофорных объектов</t>
  </si>
  <si>
    <t>Администрация городского округа Кинель / Администрация городского округа Кинель</t>
  </si>
  <si>
    <t>Управление архитектуры и градостроительства городского округа Кинель / Управление архитектуры и градостроительства городского округа Кинель</t>
  </si>
  <si>
    <t>Администрация городского округа Кинель / МБУ «СБСК»</t>
  </si>
  <si>
    <t>Администрация городского округа Кинель / МКУ «Управление ЖКХ»</t>
  </si>
  <si>
    <t>Перечень программных мероприятий</t>
  </si>
  <si>
    <t>Срок реализации, гг</t>
  </si>
  <si>
    <t>к муниципальной программе городского округа Кинель Самарской области</t>
  </si>
  <si>
    <t xml:space="preserve">"Комплексное благоустройство городского округа Кинель Самарской области </t>
  </si>
  <si>
    <t>устранение повреждение обочин автодорог путем отсыпки щебнем</t>
  </si>
  <si>
    <t xml:space="preserve">отсыпка проезжей части грунто-щебеночных дорог щебнем </t>
  </si>
  <si>
    <t>Поставка инертных материалов (щебень и т.д.), в том числе</t>
  </si>
  <si>
    <t>отсыпка аварийных участков дорог</t>
  </si>
  <si>
    <t>Текущее содержание объектов благоустройства (привлечение подрядчика к выполнению работ)</t>
  </si>
  <si>
    <t>Текущее содержание фонтана на пл. Мира (привлечение подрядчика к выполнению работ)</t>
  </si>
  <si>
    <t>Мероприятия по  праздничному оформлению мест общего пользования (ремонт фонтана, поставка товаров к праздникам (включая новогодние праздники), поставка гирлянд и т.д.)</t>
  </si>
  <si>
    <t xml:space="preserve">Приобретение материалов для текущего ремонта контейнерных площадок </t>
  </si>
  <si>
    <t xml:space="preserve">Покраска контейнеров - мусоросборников </t>
  </si>
  <si>
    <t>Устройство основания существующих остановочных павильонов</t>
  </si>
  <si>
    <t>Приобретение материалов для текущего ремонта остановочных павильонов (окраска конструкций)</t>
  </si>
  <si>
    <t xml:space="preserve">Приобретение материалов для ремонта торговых рядов уличных (окраска конструкций) </t>
  </si>
  <si>
    <t>Приобретение материалов для текущего ремонта дорожных (пешеходных) ограждений (окраска конструкций)</t>
  </si>
  <si>
    <t>Приобретение материалов для текущего ремонта опор дорожных знаков (окраска)</t>
  </si>
  <si>
    <t>Текущий ремонт обелисков, памятников</t>
  </si>
  <si>
    <t>Приобретение материалов для текущего обслуживания и текущего ремонта объектов наружного уличного освещения</t>
  </si>
  <si>
    <t>Приобретение прочих товаров, работ, услуг ( из статьи 340 МЗ приобретение противогололедных материалов (песок речной, концентрат минеральный- галит), в том числе:</t>
  </si>
  <si>
    <t>автодороги (702 204 м2)</t>
  </si>
  <si>
    <t>тротуары (49 109 м2)</t>
  </si>
  <si>
    <t>парки (4857,8 м2)</t>
  </si>
  <si>
    <t>остановочные павильоны (565,3 м2)</t>
  </si>
  <si>
    <t>окраска бордюрного камня вдоль автодорог, парковочных мест, тротуаров, бетонных ограждений контейнерных площадок,  проведение месячника (побелка деревьев и выдача извести организациям)(известь)</t>
  </si>
  <si>
    <t xml:space="preserve">окраска бордюрного камня (краска водоэмульсионная) г. Кинель ул. Маяковского </t>
  </si>
  <si>
    <t>расходные материалы для проведения месячника (мешки для сбора мусора )</t>
  </si>
  <si>
    <t>расходные материалы для проведения месячника (инвентарь)</t>
  </si>
  <si>
    <t>асфальтобетонная смесь, битумная эмульсия</t>
  </si>
  <si>
    <t>литой асфальт тип 1 (приготовление силами МБУ "СБСК")</t>
  </si>
  <si>
    <t>Администрация городского округа Кинель / МКУ «РИТУАЛ»</t>
  </si>
  <si>
    <t>2.1.</t>
  </si>
  <si>
    <t>2.1.1.</t>
  </si>
  <si>
    <t>2.1.2.</t>
  </si>
  <si>
    <t>2.2.</t>
  </si>
  <si>
    <t>Прочие мероприятия по благоустройству:</t>
  </si>
  <si>
    <t>2.2.2.</t>
  </si>
  <si>
    <t>2.2.1.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</si>
  <si>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</si>
  <si>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</si>
  <si>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</si>
  <si>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</si>
  <si>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</si>
  <si>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</si>
  <si>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</si>
  <si>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</si>
  <si>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</si>
  <si>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</si>
  <si>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</si>
  <si>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</si>
  <si>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</si>
  <si>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</si>
  <si>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</si>
  <si>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>2.2.18.</t>
  </si>
  <si>
    <t>2.2.19.</t>
  </si>
  <si>
    <t>2.2.20.</t>
  </si>
  <si>
    <t>2.2.21.</t>
  </si>
  <si>
    <t>2.2.22.</t>
  </si>
  <si>
    <t>2.2.23.</t>
  </si>
  <si>
    <t>2.2.24.</t>
  </si>
  <si>
    <t>2.2.26.</t>
  </si>
  <si>
    <t>2.2.25.</t>
  </si>
  <si>
    <t>2.2.27.</t>
  </si>
  <si>
    <t>2.2.28.</t>
  </si>
  <si>
    <t>2.2.29.</t>
  </si>
  <si>
    <t>Содержание</t>
  </si>
  <si>
    <t>4.1.</t>
  </si>
  <si>
    <t>4.2.</t>
  </si>
  <si>
    <t>4.3.</t>
  </si>
  <si>
    <t>4.4.</t>
  </si>
  <si>
    <t>Устройство ограждения мест общего пользования</t>
  </si>
  <si>
    <t>6.1.</t>
  </si>
  <si>
    <t>Проведение отдельных видов работ по МКД</t>
  </si>
  <si>
    <t>Текущий ремонт памятников, мероприятия по благоустройству парков</t>
  </si>
  <si>
    <t>Уличное освещение:</t>
  </si>
  <si>
    <t>Главный распорядитель бюджетных средств / ответственный исполнитель</t>
  </si>
  <si>
    <t>Мероприятия, направленные на иные цели  (Субсидии на иные цели):</t>
  </si>
  <si>
    <t>Мероприятия, направленные на комплексное благоустройство, выполняемые в рамках муниципального задания (Субсидия)</t>
  </si>
  <si>
    <t>Мероприятия в области содействия занятости населения (Субсидия)</t>
  </si>
  <si>
    <t>в  том числе по годам</t>
  </si>
  <si>
    <t xml:space="preserve">в том числе </t>
  </si>
  <si>
    <t>Администрация городского округа Кинель</t>
  </si>
  <si>
    <t>МБУ "СБСК"</t>
  </si>
  <si>
    <t>МКУ "Управление ЖКХ"</t>
  </si>
  <si>
    <t>МКУ "Ритуал"</t>
  </si>
  <si>
    <t>Управление архитектуры и градостроительства го Кинель</t>
  </si>
  <si>
    <t>10.1.</t>
  </si>
  <si>
    <t>10.2.</t>
  </si>
  <si>
    <t>Субсидия на компенсацию выпадающих доходов по вывозу нечистот</t>
  </si>
  <si>
    <t>Лизинг коммунальной техники для муниципальных нужд</t>
  </si>
  <si>
    <t>10.3.</t>
  </si>
  <si>
    <t>Субсидия на проведение ремонта МКД</t>
  </si>
  <si>
    <t>2.2.30.</t>
  </si>
  <si>
    <t>от " 29 "  сентября 2017 г. №2905</t>
  </si>
  <si>
    <t>10.4.</t>
  </si>
  <si>
    <t>Благоустройство общественных территорий</t>
  </si>
  <si>
    <r>
      <t>Приобретение материалов в рамках комплекса работ по дорожным одеждам автомобильных дорог (</t>
    </r>
    <r>
      <rPr>
        <i/>
        <sz val="14"/>
        <color theme="1"/>
        <rFont val="Times New Roman"/>
        <family val="1"/>
        <charset val="204"/>
      </rPr>
      <t>устранение деформаций и повреждений дорожных покрытий(заделка выбоин, просадок, шелушения, выкрашивания и др. дефектов</t>
    </r>
    <r>
      <rPr>
        <sz val="16"/>
        <color theme="1"/>
        <rFont val="Times New Roman"/>
        <family val="1"/>
        <charset val="204"/>
      </rPr>
      <t xml:space="preserve">), </t>
    </r>
    <r>
      <rPr>
        <i/>
        <sz val="14"/>
        <color theme="1"/>
        <rFont val="Times New Roman"/>
        <family val="1"/>
        <charset val="204"/>
      </rPr>
      <t>исправление кромок покрытий, устранение повреждений бордюров, заливка трещин на асфальтобетонных покрытиях, восстановление и заполнение деформационных швов, ликвидация колей, фрезерование неровностей с заполнением инертными материалами или асфальтобетоном)</t>
    </r>
    <r>
      <rPr>
        <sz val="16"/>
        <color theme="1"/>
        <rFont val="Times New Roman"/>
        <family val="1"/>
        <charset val="204"/>
      </rPr>
      <t>; в том числе:</t>
    </r>
  </si>
  <si>
    <t xml:space="preserve">Противопаводковые мероприятия (откачка талых и дождевых вод в местах их скопления) привлечение подрядчика к выполнению работ </t>
  </si>
  <si>
    <t>Мероприятия по благоустройству территорий массового отдыха населения (закупка рассады, выдача рассады)</t>
  </si>
  <si>
    <t>Мероприятия по благоустройству территории массового отдыха населения (приобретение материалов для изготовления вертикальных вазонов, приобретение подвесных вазонов для их установки на пешеходное ограждение)</t>
  </si>
  <si>
    <t>Приобретение материалов для содержания  объектов благоустройства:</t>
  </si>
  <si>
    <t>Приобретение материалов для текущего ремонта малых архитектурных форм и вазонов, кашпо                   (Детский парк, скамейки уличные, ограждения, урны и т.д.)</t>
  </si>
  <si>
    <t>расходные материалы для нанесения вертикальной разметки (ул.Пушкина)</t>
  </si>
  <si>
    <t>Устройство контейнерных площадок</t>
  </si>
  <si>
    <t>Приобретение контейнеров-мусоросборников</t>
  </si>
  <si>
    <t>Приобретение и установка уличных урн</t>
  </si>
  <si>
    <t>Приобретение и установка остановочных павильонов</t>
  </si>
  <si>
    <t>Приобретение и устанвока скамеек уличных</t>
  </si>
  <si>
    <t>Приобретение и установка торговых рядов уличных</t>
  </si>
  <si>
    <t>Приобретение и установка информационных щитов</t>
  </si>
  <si>
    <t>Приобретение материалов для содержания оборудования на детских, игровых и спортивных площадках</t>
  </si>
  <si>
    <t>Приобретение оборудования для текущего содержания объектов благоустройства</t>
  </si>
  <si>
    <t xml:space="preserve">Приобретение расходных материалов и зап.частей для осуществления работ по благоустройству </t>
  </si>
  <si>
    <t xml:space="preserve">Приобретение прочих товаров, работ, услуг (ст.340), в том числе </t>
  </si>
  <si>
    <t>приобретение ГСМ</t>
  </si>
  <si>
    <t xml:space="preserve">Приобретение прочих товаров, работ, услуг (из статьи 224 с МЗ), в том числе </t>
  </si>
  <si>
    <t>аренда автотранспортного средства (автовышка)</t>
  </si>
  <si>
    <t>Приобретение прочих товаров, работ, услуг (из статьи 226 с МЗ), в том числе</t>
  </si>
  <si>
    <t>услуги по захоронению отходов</t>
  </si>
  <si>
    <t xml:space="preserve">услуги спец.техники с экипажем </t>
  </si>
  <si>
    <t>Приобретение прочих товаров, работ, услуг (расходные материалы для месячника)</t>
  </si>
  <si>
    <t>2.2.31.</t>
  </si>
  <si>
    <t>2.2.32.</t>
  </si>
  <si>
    <t>2.2.33.</t>
  </si>
  <si>
    <t>Мероприятия в области занятости населения</t>
  </si>
  <si>
    <t>приобретение зап.частей, шин, масел для спец. автотранспорта</t>
  </si>
  <si>
    <t>2.2.34.</t>
  </si>
  <si>
    <t>Выполнение работ по установке дорожных (пешеходных) ограждений</t>
  </si>
  <si>
    <t>2.2.35.</t>
  </si>
  <si>
    <t>Ремонт ограждения Детского парка г.Кинель (включая окраску)</t>
  </si>
  <si>
    <t>к постановлению администрации городского округа Кинель Самарской области</t>
  </si>
  <si>
    <t>&gt;&gt;.</t>
  </si>
  <si>
    <t>4.5.</t>
  </si>
  <si>
    <t xml:space="preserve">Прочие мероприятия </t>
  </si>
  <si>
    <t>ПРИЛОЖЕНИЕ 2</t>
  </si>
  <si>
    <t>Комитет по управлению муниципальным имуществом</t>
  </si>
  <si>
    <t>11.1.</t>
  </si>
  <si>
    <t xml:space="preserve">Приобретение контейнеров-мусоросборников </t>
  </si>
  <si>
    <t>Комитет по управлению муниципальным имуществом/Комитет по  управлению муниципальным имуществом</t>
  </si>
  <si>
    <t>10.5.</t>
  </si>
  <si>
    <t>2018-2024гг</t>
  </si>
  <si>
    <t>2019-2024гг</t>
  </si>
  <si>
    <t xml:space="preserve">&lt;&lt; ПРИЛОЖЕНИЕ </t>
  </si>
  <si>
    <t>на 2018-2024 годы"</t>
  </si>
  <si>
    <t xml:space="preserve">восстановление воинских захоронений </t>
  </si>
  <si>
    <t xml:space="preserve">Мероприятия по внедрению системы раздельного сбора отходов </t>
  </si>
  <si>
    <t>Прочие мероприятия, в том числе:</t>
  </si>
  <si>
    <t xml:space="preserve">от   28.12.2020г.  № 3308 </t>
  </si>
</sst>
</file>

<file path=xl/styles.xml><?xml version="1.0" encoding="utf-8"?>
<styleSheet xmlns="http://schemas.openxmlformats.org/spreadsheetml/2006/main">
  <numFmts count="3">
    <numFmt numFmtId="164" formatCode="#,##0.000_р_."/>
    <numFmt numFmtId="165" formatCode="#,##0.000"/>
    <numFmt numFmtId="166" formatCode="_-* #,##0.000_р_._-;\-* #,##0.000_р_._-;_-* &quot;-&quot;???_р_._-;_-@_-"/>
  </numFmts>
  <fonts count="13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0" fontId="2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/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0" fontId="10" fillId="0" borderId="0" xfId="0" applyNumberFormat="1" applyFont="1" applyFill="1"/>
    <xf numFmtId="0" fontId="10" fillId="0" borderId="0" xfId="0" applyFont="1" applyFill="1"/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165" fontId="2" fillId="0" borderId="1" xfId="0" applyNumberFormat="1" applyFont="1" applyFill="1" applyBorder="1"/>
    <xf numFmtId="165" fontId="2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165" fontId="12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/>
    <xf numFmtId="165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165" fontId="2" fillId="0" borderId="0" xfId="0" applyNumberFormat="1" applyFont="1" applyFill="1" applyBorder="1"/>
    <xf numFmtId="0" fontId="2" fillId="0" borderId="0" xfId="0" applyFont="1" applyFill="1" applyBorder="1"/>
    <xf numFmtId="165" fontId="8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/>
    <xf numFmtId="165" fontId="9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right" vertical="center" wrapText="1"/>
    </xf>
    <xf numFmtId="1" fontId="0" fillId="0" borderId="0" xfId="0" applyNumberFormat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/>
    <xf numFmtId="0" fontId="2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tabSelected="1" zoomScale="60" zoomScaleNormal="6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G3" sqref="G3:L3"/>
    </sheetView>
  </sheetViews>
  <sheetFormatPr defaultColWidth="9.140625" defaultRowHeight="20.25"/>
  <cols>
    <col min="1" max="1" width="10.28515625" style="2" customWidth="1"/>
    <col min="2" max="2" width="77" style="3" customWidth="1"/>
    <col min="3" max="3" width="21.85546875" style="2" customWidth="1"/>
    <col min="4" max="4" width="27.7109375" style="2" customWidth="1"/>
    <col min="5" max="11" width="23.42578125" style="2" customWidth="1"/>
    <col min="12" max="12" width="56.140625" style="2" customWidth="1"/>
    <col min="13" max="13" width="20" style="2" customWidth="1"/>
    <col min="14" max="14" width="16.42578125" style="2" customWidth="1"/>
    <col min="15" max="15" width="14.42578125" style="2" customWidth="1"/>
    <col min="16" max="16" width="12.28515625" style="2" customWidth="1"/>
    <col min="17" max="16384" width="9.140625" style="2"/>
  </cols>
  <sheetData>
    <row r="1" spans="1:14">
      <c r="G1" s="94" t="s">
        <v>152</v>
      </c>
      <c r="H1" s="95"/>
      <c r="I1" s="95"/>
      <c r="J1" s="95"/>
      <c r="K1" s="95"/>
      <c r="L1" s="95"/>
    </row>
    <row r="2" spans="1:14">
      <c r="G2" s="94" t="s">
        <v>148</v>
      </c>
      <c r="H2" s="96"/>
      <c r="I2" s="96"/>
      <c r="J2" s="96"/>
      <c r="K2" s="96"/>
      <c r="L2" s="96"/>
    </row>
    <row r="3" spans="1:14" ht="20.25" customHeight="1">
      <c r="G3" s="96" t="s">
        <v>165</v>
      </c>
      <c r="H3" s="96"/>
      <c r="I3" s="96"/>
      <c r="J3" s="96"/>
      <c r="K3" s="96"/>
      <c r="L3" s="96"/>
    </row>
    <row r="4" spans="1:14" ht="20.25" customHeight="1">
      <c r="G4" s="85"/>
      <c r="H4" s="65"/>
      <c r="I4" s="65"/>
      <c r="J4" s="72"/>
      <c r="K4" s="72"/>
      <c r="L4" s="65"/>
    </row>
    <row r="5" spans="1:14" ht="20.25" customHeight="1">
      <c r="G5" s="94" t="s">
        <v>160</v>
      </c>
      <c r="H5" s="95"/>
      <c r="I5" s="95"/>
      <c r="J5" s="95"/>
      <c r="K5" s="95"/>
      <c r="L5" s="95"/>
    </row>
    <row r="6" spans="1:14" ht="20.25" customHeight="1">
      <c r="G6" s="94" t="s">
        <v>19</v>
      </c>
      <c r="H6" s="96"/>
      <c r="I6" s="96"/>
      <c r="J6" s="96"/>
      <c r="K6" s="96"/>
      <c r="L6" s="96"/>
    </row>
    <row r="7" spans="1:14" ht="20.25" customHeight="1">
      <c r="G7" s="94" t="s">
        <v>20</v>
      </c>
      <c r="H7" s="96"/>
      <c r="I7" s="96"/>
      <c r="J7" s="96"/>
      <c r="K7" s="96"/>
      <c r="L7" s="96"/>
    </row>
    <row r="8" spans="1:14" ht="20.25" customHeight="1">
      <c r="G8" s="94" t="s">
        <v>161</v>
      </c>
      <c r="H8" s="96"/>
      <c r="I8" s="96"/>
      <c r="J8" s="96"/>
      <c r="K8" s="96"/>
      <c r="L8" s="96"/>
    </row>
    <row r="9" spans="1:14" ht="20.25" customHeight="1">
      <c r="G9" s="96" t="s">
        <v>111</v>
      </c>
      <c r="H9" s="96"/>
      <c r="I9" s="96"/>
      <c r="J9" s="96"/>
      <c r="K9" s="96"/>
      <c r="L9" s="96"/>
    </row>
    <row r="11" spans="1:14" ht="22.5">
      <c r="A11" s="97" t="s">
        <v>17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4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4" ht="31.5" customHeight="1">
      <c r="A13" s="89" t="s">
        <v>0</v>
      </c>
      <c r="B13" s="89" t="s">
        <v>1</v>
      </c>
      <c r="C13" s="89" t="s">
        <v>18</v>
      </c>
      <c r="D13" s="89" t="s">
        <v>2</v>
      </c>
      <c r="E13" s="99" t="s">
        <v>97</v>
      </c>
      <c r="F13" s="100"/>
      <c r="G13" s="100"/>
      <c r="H13" s="100"/>
      <c r="I13" s="100"/>
      <c r="J13" s="100"/>
      <c r="K13" s="101"/>
      <c r="L13" s="89" t="s">
        <v>93</v>
      </c>
    </row>
    <row r="14" spans="1:14" ht="20.25" customHeight="1">
      <c r="A14" s="103"/>
      <c r="B14" s="103"/>
      <c r="C14" s="103"/>
      <c r="D14" s="103"/>
      <c r="E14" s="89">
        <v>2018</v>
      </c>
      <c r="F14" s="89">
        <v>2019</v>
      </c>
      <c r="G14" s="89">
        <v>2020</v>
      </c>
      <c r="H14" s="89">
        <v>2021</v>
      </c>
      <c r="I14" s="89">
        <v>2022</v>
      </c>
      <c r="J14" s="89">
        <v>2023</v>
      </c>
      <c r="K14" s="89">
        <v>2024</v>
      </c>
      <c r="L14" s="103"/>
    </row>
    <row r="15" spans="1:14" ht="81.75" customHeight="1">
      <c r="A15" s="104"/>
      <c r="B15" s="104"/>
      <c r="C15" s="104"/>
      <c r="D15" s="104"/>
      <c r="E15" s="90"/>
      <c r="F15" s="90"/>
      <c r="G15" s="91"/>
      <c r="H15" s="90"/>
      <c r="I15" s="90"/>
      <c r="J15" s="90"/>
      <c r="K15" s="90"/>
      <c r="L15" s="104"/>
      <c r="M15" s="4"/>
      <c r="N15" s="5"/>
    </row>
    <row r="16" spans="1:14" s="30" customFormat="1" ht="67.5">
      <c r="A16" s="23">
        <v>1</v>
      </c>
      <c r="B16" s="24" t="s">
        <v>95</v>
      </c>
      <c r="C16" s="25" t="s">
        <v>158</v>
      </c>
      <c r="D16" s="26">
        <f>E16+F16+G16+H16+I16+J16+K16</f>
        <v>362029.71899999998</v>
      </c>
      <c r="E16" s="26">
        <v>68238.7</v>
      </c>
      <c r="F16" s="75">
        <v>68914.585000000006</v>
      </c>
      <c r="G16" s="75">
        <v>74410.433999999994</v>
      </c>
      <c r="H16" s="26">
        <v>75179</v>
      </c>
      <c r="I16" s="62">
        <v>75287</v>
      </c>
      <c r="J16" s="62">
        <v>0</v>
      </c>
      <c r="K16" s="62">
        <v>0</v>
      </c>
      <c r="L16" s="107" t="s">
        <v>15</v>
      </c>
      <c r="M16" s="28"/>
      <c r="N16" s="29"/>
    </row>
    <row r="17" spans="1:14" s="30" customFormat="1" ht="45">
      <c r="A17" s="23">
        <v>2</v>
      </c>
      <c r="B17" s="24" t="s">
        <v>94</v>
      </c>
      <c r="C17" s="25" t="s">
        <v>158</v>
      </c>
      <c r="D17" s="26">
        <f>D18+D21</f>
        <v>269468.40299999999</v>
      </c>
      <c r="E17" s="26">
        <f>E18+E21</f>
        <v>56286.362999999998</v>
      </c>
      <c r="F17" s="75">
        <f t="shared" ref="F17:K17" si="0">F18+F21</f>
        <v>67393.966</v>
      </c>
      <c r="G17" s="75">
        <f t="shared" si="0"/>
        <v>64836.074000000001</v>
      </c>
      <c r="H17" s="26">
        <f t="shared" si="0"/>
        <v>45277</v>
      </c>
      <c r="I17" s="26">
        <f t="shared" si="0"/>
        <v>35675</v>
      </c>
      <c r="J17" s="26">
        <f t="shared" si="0"/>
        <v>0</v>
      </c>
      <c r="K17" s="26">
        <f t="shared" si="0"/>
        <v>0</v>
      </c>
      <c r="L17" s="108"/>
      <c r="M17" s="28"/>
      <c r="N17" s="29"/>
    </row>
    <row r="18" spans="1:14" ht="23.25">
      <c r="A18" s="27" t="s">
        <v>49</v>
      </c>
      <c r="B18" s="31" t="s">
        <v>92</v>
      </c>
      <c r="C18" s="42" t="s">
        <v>158</v>
      </c>
      <c r="D18" s="33">
        <f>D19+D20</f>
        <v>129190.6</v>
      </c>
      <c r="E18" s="33">
        <f>E19+E20</f>
        <v>23430</v>
      </c>
      <c r="F18" s="76">
        <f t="shared" ref="F18:K18" si="1">F19+F20</f>
        <v>25894.6</v>
      </c>
      <c r="G18" s="76">
        <f t="shared" si="1"/>
        <v>26932</v>
      </c>
      <c r="H18" s="33">
        <f t="shared" si="1"/>
        <v>26434</v>
      </c>
      <c r="I18" s="63">
        <f t="shared" si="1"/>
        <v>26500</v>
      </c>
      <c r="J18" s="63">
        <f t="shared" si="1"/>
        <v>0</v>
      </c>
      <c r="K18" s="63">
        <f t="shared" si="1"/>
        <v>0</v>
      </c>
      <c r="L18" s="108"/>
      <c r="M18" s="4"/>
      <c r="N18" s="5"/>
    </row>
    <row r="19" spans="1:14" ht="40.5">
      <c r="A19" s="6" t="s">
        <v>50</v>
      </c>
      <c r="B19" s="32" t="s">
        <v>3</v>
      </c>
      <c r="C19" s="42"/>
      <c r="D19" s="44">
        <f>E19+F19+G19+H19+I19+J19+K19</f>
        <v>125103.556</v>
      </c>
      <c r="E19" s="45">
        <v>22654</v>
      </c>
      <c r="F19" s="45">
        <v>25110.6</v>
      </c>
      <c r="G19" s="45">
        <v>26089.651999999998</v>
      </c>
      <c r="H19" s="45">
        <v>25591.651999999998</v>
      </c>
      <c r="I19" s="45">
        <v>25657.651999999998</v>
      </c>
      <c r="J19" s="45">
        <v>0</v>
      </c>
      <c r="K19" s="45">
        <v>0</v>
      </c>
      <c r="L19" s="108"/>
      <c r="M19" s="4"/>
      <c r="N19" s="5"/>
    </row>
    <row r="20" spans="1:14" ht="40.5">
      <c r="A20" s="19" t="s">
        <v>51</v>
      </c>
      <c r="B20" s="32" t="s">
        <v>6</v>
      </c>
      <c r="C20" s="42"/>
      <c r="D20" s="44">
        <f>E20+F20+G20+H20+I20+J20+K20</f>
        <v>4087.0439999999999</v>
      </c>
      <c r="E20" s="45">
        <v>776</v>
      </c>
      <c r="F20" s="45">
        <v>784</v>
      </c>
      <c r="G20" s="45">
        <v>842.34799999999996</v>
      </c>
      <c r="H20" s="45">
        <v>842.34799999999996</v>
      </c>
      <c r="I20" s="45">
        <v>842.34799999999996</v>
      </c>
      <c r="J20" s="45">
        <v>0</v>
      </c>
      <c r="K20" s="45">
        <v>0</v>
      </c>
      <c r="L20" s="108"/>
      <c r="M20" s="4"/>
      <c r="N20" s="5"/>
    </row>
    <row r="21" spans="1:14" ht="23.25">
      <c r="A21" s="27" t="s">
        <v>52</v>
      </c>
      <c r="B21" s="31" t="s">
        <v>53</v>
      </c>
      <c r="C21" s="57" t="s">
        <v>158</v>
      </c>
      <c r="D21" s="34">
        <f>E21+F21+G21+H21+I21+J21+K21</f>
        <v>140277.80300000001</v>
      </c>
      <c r="E21" s="34">
        <f>E22+E26+E29+E30+E31+E32+E33+E34+E35+E36+E37+E48+E49+E50+E51+E52+E53+E54+E55+E56+E57+E58+E59+E60+E61+E62+E65+E67+E70+E75+E78+E81+E82+E79</f>
        <v>32856.362999999998</v>
      </c>
      <c r="F21" s="77">
        <f>F22+F26+F29+F30+F31+F32+F33+F34+F35+F36+F37+F48+F49+F50+F51+F52+F53+F54+F55+F56+F57+F58+F59+F60+F61+F62+F65+F67+F70+F75+F78+F81+F82+F79</f>
        <v>41499.366000000002</v>
      </c>
      <c r="G21" s="77">
        <f>G80+G22+G26+G29+G30+G31+G32+G33+G34+G35+G36+G37+G48+G49+G50+G51+G52+G53+G54+G55+G56+G57+G58+G59+G60+G61+G62+G65+G67+G70+G75+G78+G81+G82+G79</f>
        <v>37904.074000000001</v>
      </c>
      <c r="H21" s="34">
        <f t="shared" ref="H21:K21" si="2">H80+H22+H26+H29+H30+H31+H32+H33+H34+H35+H36+H37+H48+H49+H50+H51+H52+H53+H54+H55+H56+H57+H58+H59+H60+H61+H62+H65+H67+H70+H75+H78+H81+H82+H79</f>
        <v>18843</v>
      </c>
      <c r="I21" s="34">
        <f t="shared" si="2"/>
        <v>9175</v>
      </c>
      <c r="J21" s="34">
        <f t="shared" si="2"/>
        <v>0</v>
      </c>
      <c r="K21" s="34">
        <f t="shared" si="2"/>
        <v>0</v>
      </c>
      <c r="L21" s="108"/>
      <c r="M21" s="4"/>
      <c r="N21" s="5"/>
    </row>
    <row r="22" spans="1:14" ht="40.5">
      <c r="A22" s="6" t="s">
        <v>55</v>
      </c>
      <c r="B22" s="7" t="s">
        <v>23</v>
      </c>
      <c r="C22" s="6"/>
      <c r="D22" s="1">
        <f>E22+F22+G22+H22+I22+J22+K22</f>
        <v>11210.723</v>
      </c>
      <c r="E22" s="15">
        <v>3977.7669999999998</v>
      </c>
      <c r="F22" s="15">
        <v>2591.25</v>
      </c>
      <c r="G22" s="15">
        <v>2936.98</v>
      </c>
      <c r="H22" s="15">
        <v>1121.53</v>
      </c>
      <c r="I22" s="15">
        <v>583.19600000000003</v>
      </c>
      <c r="J22" s="15">
        <v>0</v>
      </c>
      <c r="K22" s="15">
        <v>0</v>
      </c>
      <c r="L22" s="108"/>
    </row>
    <row r="23" spans="1:14" ht="37.5">
      <c r="A23" s="6"/>
      <c r="B23" s="21" t="s">
        <v>21</v>
      </c>
      <c r="C23" s="1"/>
      <c r="D23" s="44"/>
      <c r="E23" s="45"/>
      <c r="F23" s="45"/>
      <c r="G23" s="45"/>
      <c r="H23" s="45"/>
      <c r="I23" s="45"/>
      <c r="J23" s="45"/>
      <c r="K23" s="45"/>
      <c r="L23" s="108"/>
    </row>
    <row r="24" spans="1:14">
      <c r="A24" s="6"/>
      <c r="B24" s="21" t="s">
        <v>22</v>
      </c>
      <c r="C24" s="1"/>
      <c r="D24" s="44"/>
      <c r="E24" s="45"/>
      <c r="F24" s="45"/>
      <c r="G24" s="45"/>
      <c r="H24" s="45"/>
      <c r="I24" s="45"/>
      <c r="J24" s="45"/>
      <c r="K24" s="45"/>
      <c r="L24" s="108"/>
    </row>
    <row r="25" spans="1:14">
      <c r="A25" s="6"/>
      <c r="B25" s="21" t="s">
        <v>24</v>
      </c>
      <c r="C25" s="1"/>
      <c r="D25" s="44"/>
      <c r="E25" s="45"/>
      <c r="F25" s="45"/>
      <c r="G25" s="45"/>
      <c r="H25" s="45"/>
      <c r="I25" s="45"/>
      <c r="J25" s="45"/>
      <c r="K25" s="45"/>
      <c r="L25" s="108"/>
    </row>
    <row r="26" spans="1:14" ht="193.5">
      <c r="A26" s="6" t="s">
        <v>54</v>
      </c>
      <c r="B26" s="7" t="s">
        <v>114</v>
      </c>
      <c r="C26" s="1"/>
      <c r="D26" s="1">
        <f t="shared" ref="D26:D54" si="3">E26+F26+G26+H26+I26+J26+K26</f>
        <v>18726.553</v>
      </c>
      <c r="E26" s="1">
        <f>E27+E28</f>
        <v>3268.49</v>
      </c>
      <c r="F26" s="1">
        <f t="shared" ref="F26:K26" si="4">F27+F28</f>
        <v>4511.7460000000001</v>
      </c>
      <c r="G26" s="1">
        <f t="shared" si="4"/>
        <v>4661.0429999999997</v>
      </c>
      <c r="H26" s="1">
        <f t="shared" si="4"/>
        <v>4228.47</v>
      </c>
      <c r="I26" s="1">
        <f t="shared" si="4"/>
        <v>2056.8040000000001</v>
      </c>
      <c r="J26" s="1">
        <f t="shared" si="4"/>
        <v>0</v>
      </c>
      <c r="K26" s="1">
        <f t="shared" si="4"/>
        <v>0</v>
      </c>
      <c r="L26" s="108"/>
    </row>
    <row r="27" spans="1:14">
      <c r="A27" s="6"/>
      <c r="B27" s="22" t="s">
        <v>46</v>
      </c>
      <c r="C27" s="1"/>
      <c r="D27" s="44">
        <f t="shared" si="3"/>
        <v>16882.851999999999</v>
      </c>
      <c r="E27" s="45">
        <v>3268.49</v>
      </c>
      <c r="F27" s="45">
        <v>4511.7460000000001</v>
      </c>
      <c r="G27" s="45">
        <v>4161.3429999999998</v>
      </c>
      <c r="H27" s="45">
        <v>3569.6460000000002</v>
      </c>
      <c r="I27" s="45">
        <v>1371.627</v>
      </c>
      <c r="J27" s="45">
        <v>0</v>
      </c>
      <c r="K27" s="45">
        <v>0</v>
      </c>
      <c r="L27" s="108"/>
    </row>
    <row r="28" spans="1:14">
      <c r="A28" s="6"/>
      <c r="B28" s="22" t="s">
        <v>47</v>
      </c>
      <c r="C28" s="1"/>
      <c r="D28" s="44">
        <f t="shared" si="3"/>
        <v>1843.701</v>
      </c>
      <c r="E28" s="45">
        <v>0</v>
      </c>
      <c r="F28" s="45">
        <v>0</v>
      </c>
      <c r="G28" s="45">
        <v>499.7</v>
      </c>
      <c r="H28" s="45">
        <v>658.82399999999996</v>
      </c>
      <c r="I28" s="45">
        <v>685.17700000000002</v>
      </c>
      <c r="J28" s="45">
        <v>0</v>
      </c>
      <c r="K28" s="45">
        <v>0</v>
      </c>
      <c r="L28" s="108"/>
    </row>
    <row r="29" spans="1:14" ht="40.5">
      <c r="A29" s="6" t="s">
        <v>56</v>
      </c>
      <c r="B29" s="9" t="s">
        <v>12</v>
      </c>
      <c r="C29" s="6"/>
      <c r="D29" s="1">
        <f t="shared" si="3"/>
        <v>5407.4440000000004</v>
      </c>
      <c r="E29" s="15">
        <v>1380.28</v>
      </c>
      <c r="F29" s="15">
        <v>905.40499999999997</v>
      </c>
      <c r="G29" s="15">
        <v>1000</v>
      </c>
      <c r="H29" s="15">
        <v>1040.078</v>
      </c>
      <c r="I29" s="15">
        <v>1081.681</v>
      </c>
      <c r="J29" s="15">
        <v>0</v>
      </c>
      <c r="K29" s="15">
        <v>0</v>
      </c>
      <c r="L29" s="108"/>
    </row>
    <row r="30" spans="1:14" ht="40.5">
      <c r="A30" s="6" t="s">
        <v>57</v>
      </c>
      <c r="B30" s="7" t="s">
        <v>25</v>
      </c>
      <c r="C30" s="6"/>
      <c r="D30" s="1">
        <f t="shared" si="3"/>
        <v>471.53</v>
      </c>
      <c r="E30" s="15">
        <v>471.53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08"/>
    </row>
    <row r="31" spans="1:14" ht="40.5">
      <c r="A31" s="6" t="s">
        <v>58</v>
      </c>
      <c r="B31" s="7" t="s">
        <v>26</v>
      </c>
      <c r="C31" s="6"/>
      <c r="D31" s="1">
        <f t="shared" si="3"/>
        <v>2152.694</v>
      </c>
      <c r="E31" s="15">
        <v>359.80099999999999</v>
      </c>
      <c r="F31" s="15">
        <v>412.69</v>
      </c>
      <c r="G31" s="15">
        <v>442.14600000000002</v>
      </c>
      <c r="H31" s="15">
        <v>459.83199999999999</v>
      </c>
      <c r="I31" s="15">
        <v>478.22500000000002</v>
      </c>
      <c r="J31" s="15">
        <v>0</v>
      </c>
      <c r="K31" s="15">
        <v>0</v>
      </c>
      <c r="L31" s="108"/>
    </row>
    <row r="32" spans="1:14" ht="40.5">
      <c r="A32" s="6" t="s">
        <v>59</v>
      </c>
      <c r="B32" s="9" t="s">
        <v>5</v>
      </c>
      <c r="C32" s="6"/>
      <c r="D32" s="1">
        <f t="shared" si="3"/>
        <v>781.04499999999996</v>
      </c>
      <c r="E32" s="15">
        <v>200.37899999999999</v>
      </c>
      <c r="F32" s="15">
        <v>580.66600000000005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08"/>
    </row>
    <row r="33" spans="1:26" ht="60.75">
      <c r="A33" s="6" t="s">
        <v>60</v>
      </c>
      <c r="B33" s="9" t="s">
        <v>115</v>
      </c>
      <c r="C33" s="6"/>
      <c r="D33" s="1">
        <f t="shared" si="3"/>
        <v>1143.646</v>
      </c>
      <c r="E33" s="15">
        <v>97.3</v>
      </c>
      <c r="F33" s="15">
        <v>266</v>
      </c>
      <c r="G33" s="15">
        <v>216</v>
      </c>
      <c r="H33" s="15">
        <v>276.64</v>
      </c>
      <c r="I33" s="15">
        <v>287.70600000000002</v>
      </c>
      <c r="J33" s="15">
        <v>0</v>
      </c>
      <c r="K33" s="15">
        <v>0</v>
      </c>
      <c r="L33" s="108"/>
    </row>
    <row r="34" spans="1:26" ht="81">
      <c r="A34" s="6" t="s">
        <v>61</v>
      </c>
      <c r="B34" s="9" t="s">
        <v>27</v>
      </c>
      <c r="C34" s="6"/>
      <c r="D34" s="1">
        <f t="shared" si="3"/>
        <v>736.29399999999998</v>
      </c>
      <c r="E34" s="15">
        <v>0</v>
      </c>
      <c r="F34" s="15">
        <v>510.22300000000001</v>
      </c>
      <c r="G34" s="15">
        <v>226.071</v>
      </c>
      <c r="H34" s="15">
        <v>0</v>
      </c>
      <c r="I34" s="15">
        <v>0</v>
      </c>
      <c r="J34" s="15">
        <v>0</v>
      </c>
      <c r="K34" s="15">
        <v>0</v>
      </c>
      <c r="L34" s="108"/>
    </row>
    <row r="35" spans="1:26" ht="40.5">
      <c r="A35" s="6" t="s">
        <v>62</v>
      </c>
      <c r="B35" s="9" t="s">
        <v>116</v>
      </c>
      <c r="C35" s="6"/>
      <c r="D35" s="1">
        <f t="shared" si="3"/>
        <v>1526.548</v>
      </c>
      <c r="E35" s="15">
        <v>155.58699999999999</v>
      </c>
      <c r="F35" s="15">
        <v>65.706000000000003</v>
      </c>
      <c r="G35" s="15">
        <v>418.137</v>
      </c>
      <c r="H35" s="15">
        <v>434.86200000000002</v>
      </c>
      <c r="I35" s="15">
        <v>452.25599999999997</v>
      </c>
      <c r="J35" s="15">
        <v>0</v>
      </c>
      <c r="K35" s="15">
        <v>0</v>
      </c>
      <c r="L35" s="108"/>
    </row>
    <row r="36" spans="1:26" ht="101.25">
      <c r="A36" s="6" t="s">
        <v>63</v>
      </c>
      <c r="B36" s="13" t="s">
        <v>117</v>
      </c>
      <c r="C36" s="6"/>
      <c r="D36" s="1">
        <f t="shared" si="3"/>
        <v>1111.5060000000001</v>
      </c>
      <c r="E36" s="15">
        <v>900.5</v>
      </c>
      <c r="F36" s="15">
        <v>49.8</v>
      </c>
      <c r="G36" s="15">
        <v>51.642000000000003</v>
      </c>
      <c r="H36" s="15">
        <v>53.707999999999998</v>
      </c>
      <c r="I36" s="15">
        <v>55.856000000000002</v>
      </c>
      <c r="J36" s="15">
        <v>0</v>
      </c>
      <c r="K36" s="15">
        <v>0</v>
      </c>
      <c r="L36" s="108"/>
    </row>
    <row r="37" spans="1:26" ht="40.5">
      <c r="A37" s="6" t="s">
        <v>64</v>
      </c>
      <c r="B37" s="7" t="s">
        <v>118</v>
      </c>
      <c r="C37" s="6"/>
      <c r="D37" s="1">
        <f t="shared" si="3"/>
        <v>253.91900000000001</v>
      </c>
      <c r="E37" s="15">
        <f>SUM(E38:E47)</f>
        <v>106.35599999999999</v>
      </c>
      <c r="F37" s="15">
        <f>SUM(F38:F47)</f>
        <v>147.56299999999999</v>
      </c>
      <c r="G37" s="15">
        <f t="shared" ref="G37:K37" si="5">SUM(G38:G47)</f>
        <v>0</v>
      </c>
      <c r="H37" s="15">
        <v>0</v>
      </c>
      <c r="I37" s="15">
        <f t="shared" si="5"/>
        <v>0</v>
      </c>
      <c r="J37" s="15">
        <f t="shared" si="5"/>
        <v>0</v>
      </c>
      <c r="K37" s="15">
        <f t="shared" si="5"/>
        <v>0</v>
      </c>
      <c r="L37" s="108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1:26" ht="75">
      <c r="A38" s="6"/>
      <c r="B38" s="22" t="s">
        <v>42</v>
      </c>
      <c r="C38" s="1"/>
      <c r="D38" s="44">
        <f t="shared" si="3"/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108"/>
    </row>
    <row r="39" spans="1:26" ht="37.5">
      <c r="A39" s="6"/>
      <c r="B39" s="22" t="s">
        <v>43</v>
      </c>
      <c r="C39" s="1"/>
      <c r="D39" s="44">
        <f t="shared" si="3"/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108"/>
    </row>
    <row r="40" spans="1:26">
      <c r="A40" s="6"/>
      <c r="B40" s="22" t="s">
        <v>29</v>
      </c>
      <c r="C40" s="1"/>
      <c r="D40" s="44">
        <f t="shared" si="3"/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108"/>
    </row>
    <row r="41" spans="1:26" ht="37.5">
      <c r="A41" s="6"/>
      <c r="B41" s="22" t="s">
        <v>31</v>
      </c>
      <c r="C41" s="1"/>
      <c r="D41" s="44">
        <f t="shared" si="3"/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108"/>
    </row>
    <row r="42" spans="1:26">
      <c r="A42" s="6"/>
      <c r="B42" s="22" t="s">
        <v>8</v>
      </c>
      <c r="C42" s="1"/>
      <c r="D42" s="44">
        <f t="shared" si="3"/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108"/>
    </row>
    <row r="43" spans="1:26" ht="37.5">
      <c r="A43" s="6"/>
      <c r="B43" s="22" t="s">
        <v>32</v>
      </c>
      <c r="C43" s="1"/>
      <c r="D43" s="44">
        <f t="shared" si="3"/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108"/>
    </row>
    <row r="44" spans="1:26" ht="37.5">
      <c r="A44" s="6"/>
      <c r="B44" s="22" t="s">
        <v>33</v>
      </c>
      <c r="C44" s="6"/>
      <c r="D44" s="44">
        <f t="shared" si="3"/>
        <v>253.91900000000001</v>
      </c>
      <c r="E44" s="45">
        <v>106.35599999999999</v>
      </c>
      <c r="F44" s="45">
        <v>147.56299999999999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108"/>
    </row>
    <row r="45" spans="1:26" ht="37.5">
      <c r="A45" s="6"/>
      <c r="B45" s="22" t="s">
        <v>34</v>
      </c>
      <c r="C45" s="6"/>
      <c r="D45" s="44">
        <f t="shared" si="3"/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108"/>
    </row>
    <row r="46" spans="1:26" ht="56.25">
      <c r="A46" s="6"/>
      <c r="B46" s="22" t="s">
        <v>119</v>
      </c>
      <c r="C46" s="6"/>
      <c r="D46" s="44">
        <f t="shared" si="3"/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108"/>
    </row>
    <row r="47" spans="1:26" ht="37.5">
      <c r="A47" s="6"/>
      <c r="B47" s="22" t="s">
        <v>120</v>
      </c>
      <c r="C47" s="6"/>
      <c r="D47" s="44">
        <f t="shared" si="3"/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108"/>
    </row>
    <row r="48" spans="1:26" ht="40.5">
      <c r="A48" s="6" t="s">
        <v>65</v>
      </c>
      <c r="B48" s="10" t="s">
        <v>28</v>
      </c>
      <c r="C48" s="6"/>
      <c r="D48" s="1">
        <f t="shared" si="3"/>
        <v>2990.25</v>
      </c>
      <c r="E48" s="15">
        <v>0</v>
      </c>
      <c r="F48" s="15">
        <v>2990.25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08"/>
    </row>
    <row r="49" spans="1:12">
      <c r="A49" s="6" t="s">
        <v>66</v>
      </c>
      <c r="B49" s="10" t="s">
        <v>121</v>
      </c>
      <c r="C49" s="6"/>
      <c r="D49" s="1">
        <f t="shared" si="3"/>
        <v>1319.537</v>
      </c>
      <c r="E49" s="15">
        <v>0</v>
      </c>
      <c r="F49" s="15">
        <v>1085.537</v>
      </c>
      <c r="G49" s="15">
        <v>234</v>
      </c>
      <c r="H49" s="15">
        <v>0</v>
      </c>
      <c r="I49" s="15">
        <v>0</v>
      </c>
      <c r="J49" s="15">
        <v>0</v>
      </c>
      <c r="K49" s="15">
        <v>0</v>
      </c>
      <c r="L49" s="108"/>
    </row>
    <row r="50" spans="1:12">
      <c r="A50" s="6" t="s">
        <v>67</v>
      </c>
      <c r="B50" s="10" t="s">
        <v>122</v>
      </c>
      <c r="C50" s="6"/>
      <c r="D50" s="1">
        <f t="shared" si="3"/>
        <v>245.756</v>
      </c>
      <c r="E50" s="15">
        <v>245.756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08"/>
    </row>
    <row r="51" spans="1:12">
      <c r="A51" s="6" t="s">
        <v>68</v>
      </c>
      <c r="B51" s="9" t="s">
        <v>123</v>
      </c>
      <c r="C51" s="6"/>
      <c r="D51" s="1">
        <f t="shared" si="3"/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08"/>
    </row>
    <row r="52" spans="1:12">
      <c r="A52" s="6" t="s">
        <v>69</v>
      </c>
      <c r="B52" s="9" t="s">
        <v>124</v>
      </c>
      <c r="C52" s="6"/>
      <c r="D52" s="1">
        <f t="shared" si="3"/>
        <v>156.08000000000001</v>
      </c>
      <c r="E52" s="15">
        <v>0</v>
      </c>
      <c r="F52" s="15">
        <v>0</v>
      </c>
      <c r="G52" s="15">
        <v>50</v>
      </c>
      <c r="H52" s="15">
        <v>52</v>
      </c>
      <c r="I52" s="15">
        <v>54.08</v>
      </c>
      <c r="J52" s="15">
        <v>0</v>
      </c>
      <c r="K52" s="15">
        <v>0</v>
      </c>
      <c r="L52" s="108"/>
    </row>
    <row r="53" spans="1:12" ht="40.5">
      <c r="A53" s="6" t="s">
        <v>70</v>
      </c>
      <c r="B53" s="7" t="s">
        <v>30</v>
      </c>
      <c r="C53" s="6"/>
      <c r="D53" s="1">
        <f t="shared" si="3"/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08"/>
    </row>
    <row r="54" spans="1:12">
      <c r="A54" s="6" t="s">
        <v>71</v>
      </c>
      <c r="B54" s="9" t="s">
        <v>125</v>
      </c>
      <c r="C54" s="6"/>
      <c r="D54" s="1">
        <f t="shared" si="3"/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08"/>
    </row>
    <row r="55" spans="1:12">
      <c r="A55" s="6" t="s">
        <v>72</v>
      </c>
      <c r="B55" s="9" t="s">
        <v>126</v>
      </c>
      <c r="C55" s="6"/>
      <c r="D55" s="1">
        <f t="shared" ref="D55:D56" si="6">E55+F55+G55+H55+I55+J55+K55</f>
        <v>209.916</v>
      </c>
      <c r="E55" s="15">
        <v>0</v>
      </c>
      <c r="F55" s="15">
        <v>0</v>
      </c>
      <c r="G55" s="15">
        <v>100</v>
      </c>
      <c r="H55" s="15">
        <v>54.88</v>
      </c>
      <c r="I55" s="15">
        <v>55.036000000000001</v>
      </c>
      <c r="J55" s="15">
        <v>0</v>
      </c>
      <c r="K55" s="15">
        <v>0</v>
      </c>
      <c r="L55" s="108"/>
    </row>
    <row r="56" spans="1:12">
      <c r="A56" s="6" t="s">
        <v>73</v>
      </c>
      <c r="B56" s="9" t="s">
        <v>127</v>
      </c>
      <c r="C56" s="6"/>
      <c r="D56" s="1">
        <f t="shared" si="6"/>
        <v>312.2</v>
      </c>
      <c r="E56" s="15">
        <v>0</v>
      </c>
      <c r="F56" s="15">
        <v>0</v>
      </c>
      <c r="G56" s="15">
        <v>100</v>
      </c>
      <c r="H56" s="15">
        <v>104</v>
      </c>
      <c r="I56" s="15">
        <v>108.2</v>
      </c>
      <c r="J56" s="15">
        <v>0</v>
      </c>
      <c r="K56" s="15">
        <v>0</v>
      </c>
      <c r="L56" s="108"/>
    </row>
    <row r="57" spans="1:12" ht="40.5">
      <c r="A57" s="6" t="s">
        <v>74</v>
      </c>
      <c r="B57" s="9" t="s">
        <v>128</v>
      </c>
      <c r="C57" s="6"/>
      <c r="D57" s="1">
        <f>E57+F57+G57+H57+I57+J57+K57</f>
        <v>254</v>
      </c>
      <c r="E57" s="15">
        <v>0</v>
      </c>
      <c r="F57" s="15">
        <v>0</v>
      </c>
      <c r="G57" s="15">
        <v>50</v>
      </c>
      <c r="H57" s="15">
        <v>100</v>
      </c>
      <c r="I57" s="15">
        <v>104</v>
      </c>
      <c r="J57" s="15">
        <v>0</v>
      </c>
      <c r="K57" s="15">
        <v>0</v>
      </c>
      <c r="L57" s="108"/>
    </row>
    <row r="58" spans="1:12">
      <c r="A58" s="6" t="s">
        <v>75</v>
      </c>
      <c r="B58" s="14" t="s">
        <v>35</v>
      </c>
      <c r="C58" s="6"/>
      <c r="D58" s="1">
        <f>E58+F58+G58+H58+I58+J58+K58</f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08"/>
    </row>
    <row r="59" spans="1:12" ht="60.75">
      <c r="A59" s="6" t="s">
        <v>76</v>
      </c>
      <c r="B59" s="7" t="s">
        <v>36</v>
      </c>
      <c r="C59" s="6"/>
      <c r="D59" s="1">
        <f>E59+F59+G59+H59+I59+J59+K59</f>
        <v>6699.7070000000003</v>
      </c>
      <c r="E59" s="15">
        <v>884.05</v>
      </c>
      <c r="F59" s="15">
        <v>1535.9770000000001</v>
      </c>
      <c r="G59" s="15">
        <f>3969.287+310.393</f>
        <v>4279.68</v>
      </c>
      <c r="H59" s="15">
        <v>0</v>
      </c>
      <c r="I59" s="15">
        <v>0</v>
      </c>
      <c r="J59" s="15">
        <v>0</v>
      </c>
      <c r="K59" s="15">
        <v>0</v>
      </c>
      <c r="L59" s="108"/>
    </row>
    <row r="60" spans="1:12" ht="40.5">
      <c r="A60" s="6" t="s">
        <v>77</v>
      </c>
      <c r="B60" s="67" t="s">
        <v>129</v>
      </c>
      <c r="C60" s="6"/>
      <c r="D60" s="1">
        <f>E60+F60+G60+H60+I60+J60+K60</f>
        <v>4125.4110000000001</v>
      </c>
      <c r="E60" s="15">
        <v>502.91899999999998</v>
      </c>
      <c r="F60" s="15">
        <v>1541.626</v>
      </c>
      <c r="G60" s="15">
        <v>1560.866</v>
      </c>
      <c r="H60" s="15">
        <v>520</v>
      </c>
      <c r="I60" s="15">
        <v>0</v>
      </c>
      <c r="J60" s="15">
        <v>0</v>
      </c>
      <c r="K60" s="15">
        <v>0</v>
      </c>
      <c r="L60" s="108"/>
    </row>
    <row r="61" spans="1:12" ht="40.5">
      <c r="A61" s="6" t="s">
        <v>79</v>
      </c>
      <c r="B61" s="67" t="s">
        <v>130</v>
      </c>
      <c r="C61" s="6"/>
      <c r="D61" s="1">
        <f>E61+F61+G61+H61+I61+J61+K61</f>
        <v>4593.7920000000004</v>
      </c>
      <c r="E61" s="15">
        <v>259.798</v>
      </c>
      <c r="F61" s="15">
        <v>900.60699999999997</v>
      </c>
      <c r="G61" s="15">
        <v>1821.212</v>
      </c>
      <c r="H61" s="15">
        <v>1140</v>
      </c>
      <c r="I61" s="15">
        <v>472.17500000000001</v>
      </c>
      <c r="J61" s="15">
        <v>0</v>
      </c>
      <c r="K61" s="15">
        <v>0</v>
      </c>
      <c r="L61" s="108"/>
    </row>
    <row r="62" spans="1:12" ht="40.5">
      <c r="A62" s="6" t="s">
        <v>78</v>
      </c>
      <c r="B62" s="67" t="s">
        <v>131</v>
      </c>
      <c r="C62" s="6"/>
      <c r="D62" s="1">
        <f t="shared" ref="D62" si="7">E62+F62+G62+H62+I62</f>
        <v>47542.733</v>
      </c>
      <c r="E62" s="15">
        <f>E63+E64</f>
        <v>13801.432000000001</v>
      </c>
      <c r="F62" s="15">
        <f t="shared" ref="F62:K62" si="8">F63+F64</f>
        <v>15296.781999999999</v>
      </c>
      <c r="G62" s="15">
        <f t="shared" si="8"/>
        <v>14500.761</v>
      </c>
      <c r="H62" s="15">
        <f t="shared" si="8"/>
        <v>3943.7579999999998</v>
      </c>
      <c r="I62" s="15">
        <f t="shared" si="8"/>
        <v>0</v>
      </c>
      <c r="J62" s="15">
        <f t="shared" si="8"/>
        <v>0</v>
      </c>
      <c r="K62" s="15">
        <f t="shared" si="8"/>
        <v>0</v>
      </c>
      <c r="L62" s="108"/>
    </row>
    <row r="63" spans="1:12">
      <c r="A63" s="6"/>
      <c r="B63" s="68" t="s">
        <v>132</v>
      </c>
      <c r="C63" s="6"/>
      <c r="D63" s="44">
        <f t="shared" ref="D63:D83" si="9">E63+F63+G63+H63+I63+J63+K63</f>
        <v>37143.934000000001</v>
      </c>
      <c r="E63" s="45">
        <v>12017.192999999999</v>
      </c>
      <c r="F63" s="45">
        <v>11128.222</v>
      </c>
      <c r="G63" s="45">
        <v>10648.761</v>
      </c>
      <c r="H63" s="45">
        <v>3349.7579999999998</v>
      </c>
      <c r="I63" s="45">
        <v>0</v>
      </c>
      <c r="J63" s="45">
        <v>0</v>
      </c>
      <c r="K63" s="45">
        <v>0</v>
      </c>
      <c r="L63" s="108"/>
    </row>
    <row r="64" spans="1:12" ht="37.5">
      <c r="A64" s="6"/>
      <c r="B64" s="68" t="s">
        <v>143</v>
      </c>
      <c r="C64" s="6"/>
      <c r="D64" s="44">
        <f t="shared" si="9"/>
        <v>10398.799000000001</v>
      </c>
      <c r="E64" s="45">
        <v>1784.239</v>
      </c>
      <c r="F64" s="45">
        <v>4168.5600000000004</v>
      </c>
      <c r="G64" s="45">
        <v>3852</v>
      </c>
      <c r="H64" s="45">
        <v>594</v>
      </c>
      <c r="I64" s="45">
        <v>0</v>
      </c>
      <c r="J64" s="45">
        <v>0</v>
      </c>
      <c r="K64" s="45">
        <v>0</v>
      </c>
      <c r="L64" s="108"/>
    </row>
    <row r="65" spans="1:26" ht="40.5">
      <c r="A65" s="6" t="s">
        <v>80</v>
      </c>
      <c r="B65" s="9" t="s">
        <v>133</v>
      </c>
      <c r="C65" s="6"/>
      <c r="D65" s="1">
        <f t="shared" si="9"/>
        <v>2363.8009999999999</v>
      </c>
      <c r="E65" s="15">
        <f>E66</f>
        <v>478.68599999999998</v>
      </c>
      <c r="F65" s="15">
        <f>F66</f>
        <v>570.00400000000002</v>
      </c>
      <c r="G65" s="15">
        <f t="shared" ref="G65:K65" si="10">G66</f>
        <v>385.03399999999999</v>
      </c>
      <c r="H65" s="15">
        <f t="shared" si="10"/>
        <v>455.92</v>
      </c>
      <c r="I65" s="15">
        <f t="shared" si="10"/>
        <v>474.15699999999998</v>
      </c>
      <c r="J65" s="15">
        <f t="shared" si="10"/>
        <v>0</v>
      </c>
      <c r="K65" s="15">
        <f t="shared" si="10"/>
        <v>0</v>
      </c>
      <c r="L65" s="108"/>
    </row>
    <row r="66" spans="1:26">
      <c r="A66" s="6"/>
      <c r="B66" s="68" t="s">
        <v>134</v>
      </c>
      <c r="C66" s="6"/>
      <c r="D66" s="44">
        <f t="shared" si="9"/>
        <v>2363.8009999999999</v>
      </c>
      <c r="E66" s="45">
        <v>478.68599999999998</v>
      </c>
      <c r="F66" s="45">
        <v>570.00400000000002</v>
      </c>
      <c r="G66" s="45">
        <v>385.03399999999999</v>
      </c>
      <c r="H66" s="45">
        <v>455.92</v>
      </c>
      <c r="I66" s="45">
        <v>474.15699999999998</v>
      </c>
      <c r="J66" s="45">
        <v>0</v>
      </c>
      <c r="K66" s="45">
        <v>0</v>
      </c>
      <c r="L66" s="108"/>
    </row>
    <row r="67" spans="1:26" ht="40.5">
      <c r="A67" s="6" t="s">
        <v>81</v>
      </c>
      <c r="B67" s="9" t="s">
        <v>135</v>
      </c>
      <c r="C67" s="6"/>
      <c r="D67" s="1">
        <f t="shared" si="9"/>
        <v>10020.076999999999</v>
      </c>
      <c r="E67" s="15">
        <f>E68+E69</f>
        <v>1358.421</v>
      </c>
      <c r="F67" s="15">
        <f t="shared" ref="F67:K67" si="11">F68+F69</f>
        <v>2596.5120000000002</v>
      </c>
      <c r="G67" s="15">
        <f t="shared" si="11"/>
        <v>2628.502</v>
      </c>
      <c r="H67" s="15">
        <f t="shared" si="11"/>
        <v>2733.6419999999998</v>
      </c>
      <c r="I67" s="15">
        <f t="shared" si="11"/>
        <v>703</v>
      </c>
      <c r="J67" s="15">
        <f t="shared" si="11"/>
        <v>0</v>
      </c>
      <c r="K67" s="15">
        <f t="shared" si="11"/>
        <v>0</v>
      </c>
      <c r="L67" s="108"/>
    </row>
    <row r="68" spans="1:26">
      <c r="A68" s="6"/>
      <c r="B68" s="68" t="s">
        <v>136</v>
      </c>
      <c r="C68" s="6"/>
      <c r="D68" s="44">
        <f t="shared" si="9"/>
        <v>7055.9440000000004</v>
      </c>
      <c r="E68" s="45">
        <v>1073.021</v>
      </c>
      <c r="F68" s="45">
        <v>1946.779</v>
      </c>
      <c r="G68" s="45">
        <v>1978.502</v>
      </c>
      <c r="H68" s="45">
        <v>2057.6419999999998</v>
      </c>
      <c r="I68" s="45">
        <v>0</v>
      </c>
      <c r="J68" s="45">
        <v>0</v>
      </c>
      <c r="K68" s="45">
        <v>0</v>
      </c>
      <c r="L68" s="108"/>
    </row>
    <row r="69" spans="1:26">
      <c r="A69" s="6"/>
      <c r="B69" s="68" t="s">
        <v>137</v>
      </c>
      <c r="C69" s="6"/>
      <c r="D69" s="44">
        <f t="shared" si="9"/>
        <v>2964.1329999999998</v>
      </c>
      <c r="E69" s="45">
        <v>285.39999999999998</v>
      </c>
      <c r="F69" s="45">
        <v>649.73299999999995</v>
      </c>
      <c r="G69" s="45">
        <v>650</v>
      </c>
      <c r="H69" s="45">
        <v>676</v>
      </c>
      <c r="I69" s="45">
        <v>703</v>
      </c>
      <c r="J69" s="45">
        <v>0</v>
      </c>
      <c r="K69" s="45">
        <v>0</v>
      </c>
      <c r="L69" s="108"/>
    </row>
    <row r="70" spans="1:26" ht="81">
      <c r="A70" s="6" t="s">
        <v>82</v>
      </c>
      <c r="B70" s="7" t="s">
        <v>37</v>
      </c>
      <c r="C70" s="6"/>
      <c r="D70" s="1">
        <f t="shared" si="9"/>
        <v>14290.41</v>
      </c>
      <c r="E70" s="15">
        <f>E71+E72+E73+E74</f>
        <v>3925.85</v>
      </c>
      <c r="F70" s="15">
        <f t="shared" ref="F70:H70" si="12">F71+F72+F73+F74</f>
        <v>3990.252</v>
      </c>
      <c r="G70" s="15">
        <f t="shared" si="12"/>
        <v>2042</v>
      </c>
      <c r="H70" s="15">
        <f t="shared" si="12"/>
        <v>2123.6799999999998</v>
      </c>
      <c r="I70" s="15">
        <f>I71+I72+I73+I74</f>
        <v>2208.6280000000002</v>
      </c>
      <c r="J70" s="15">
        <f t="shared" ref="J70:K70" si="13">J71+J72+J73+J74</f>
        <v>0</v>
      </c>
      <c r="K70" s="15">
        <f t="shared" si="13"/>
        <v>0</v>
      </c>
      <c r="L70" s="108"/>
      <c r="M70" s="58"/>
      <c r="N70" s="58"/>
      <c r="O70" s="58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>
      <c r="A71" s="6"/>
      <c r="B71" s="22" t="s">
        <v>38</v>
      </c>
      <c r="C71" s="1"/>
      <c r="D71" s="44">
        <f t="shared" si="9"/>
        <v>13282.334999999999</v>
      </c>
      <c r="E71" s="45">
        <v>3642.944</v>
      </c>
      <c r="F71" s="45">
        <v>3724.43</v>
      </c>
      <c r="G71" s="45">
        <v>1894.85</v>
      </c>
      <c r="H71" s="45">
        <v>1970.6410000000001</v>
      </c>
      <c r="I71" s="45">
        <v>2049.4699999999998</v>
      </c>
      <c r="J71" s="45">
        <v>0</v>
      </c>
      <c r="K71" s="45">
        <v>0</v>
      </c>
      <c r="L71" s="108"/>
      <c r="M71" s="60"/>
      <c r="N71" s="61"/>
      <c r="O71" s="61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>
      <c r="A72" s="6"/>
      <c r="B72" s="22" t="s">
        <v>39</v>
      </c>
      <c r="C72" s="1"/>
      <c r="D72" s="44">
        <f t="shared" si="9"/>
        <v>907.82600000000002</v>
      </c>
      <c r="E72" s="45">
        <v>254.77099999999999</v>
      </c>
      <c r="F72" s="45">
        <v>239.387</v>
      </c>
      <c r="G72" s="45">
        <v>132.517</v>
      </c>
      <c r="H72" s="45">
        <v>137.821</v>
      </c>
      <c r="I72" s="45">
        <v>143.33000000000001</v>
      </c>
      <c r="J72" s="45">
        <v>0</v>
      </c>
      <c r="K72" s="45">
        <v>0</v>
      </c>
      <c r="L72" s="108"/>
      <c r="M72" s="60"/>
      <c r="N72" s="61"/>
      <c r="O72" s="61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>
      <c r="A73" s="6"/>
      <c r="B73" s="22" t="s">
        <v>40</v>
      </c>
      <c r="C73" s="1"/>
      <c r="D73" s="44">
        <f t="shared" si="9"/>
        <v>89.799000000000007</v>
      </c>
      <c r="E73" s="45">
        <v>25.202000000000002</v>
      </c>
      <c r="F73" s="45">
        <v>23.678999999999998</v>
      </c>
      <c r="G73" s="45">
        <v>13.108000000000001</v>
      </c>
      <c r="H73" s="45">
        <v>13.632</v>
      </c>
      <c r="I73" s="45">
        <v>14.178000000000001</v>
      </c>
      <c r="J73" s="45">
        <v>0</v>
      </c>
      <c r="K73" s="45">
        <v>0</v>
      </c>
      <c r="L73" s="108"/>
      <c r="M73" s="60"/>
      <c r="N73" s="61"/>
      <c r="O73" s="61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>
      <c r="A74" s="6"/>
      <c r="B74" s="22" t="s">
        <v>41</v>
      </c>
      <c r="C74" s="1"/>
      <c r="D74" s="44">
        <f t="shared" si="9"/>
        <v>10.45</v>
      </c>
      <c r="E74" s="45">
        <v>2.9329999999999998</v>
      </c>
      <c r="F74" s="45">
        <v>2.7559999999999998</v>
      </c>
      <c r="G74" s="45">
        <v>1.5249999999999999</v>
      </c>
      <c r="H74" s="45">
        <v>1.5860000000000001</v>
      </c>
      <c r="I74" s="45">
        <v>1.65</v>
      </c>
      <c r="J74" s="45">
        <v>0</v>
      </c>
      <c r="K74" s="45">
        <v>0</v>
      </c>
      <c r="L74" s="108"/>
      <c r="M74" s="60"/>
      <c r="N74" s="61"/>
      <c r="O74" s="61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ht="40.5">
      <c r="A75" s="6" t="s">
        <v>110</v>
      </c>
      <c r="B75" s="7" t="s">
        <v>138</v>
      </c>
      <c r="C75" s="6"/>
      <c r="D75" s="1">
        <f t="shared" si="9"/>
        <v>471.27600000000001</v>
      </c>
      <c r="E75" s="15">
        <f>E76+E77</f>
        <v>144.38999999999999</v>
      </c>
      <c r="F75" s="15">
        <f t="shared" ref="F75:K75" si="14">F76+F77</f>
        <v>326.88600000000002</v>
      </c>
      <c r="G75" s="15">
        <f t="shared" si="14"/>
        <v>0</v>
      </c>
      <c r="H75" s="15">
        <f t="shared" si="14"/>
        <v>0</v>
      </c>
      <c r="I75" s="15">
        <f t="shared" si="14"/>
        <v>0</v>
      </c>
      <c r="J75" s="15">
        <f t="shared" si="14"/>
        <v>0</v>
      </c>
      <c r="K75" s="15">
        <f t="shared" si="14"/>
        <v>0</v>
      </c>
      <c r="L75" s="108"/>
      <c r="M75" s="58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ht="37.5">
      <c r="A76" s="6"/>
      <c r="B76" s="22" t="s">
        <v>44</v>
      </c>
      <c r="C76" s="1"/>
      <c r="D76" s="44">
        <f t="shared" si="9"/>
        <v>77.489999999999995</v>
      </c>
      <c r="E76" s="45">
        <v>49.89</v>
      </c>
      <c r="F76" s="45">
        <v>27.6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108"/>
    </row>
    <row r="77" spans="1:26">
      <c r="A77" s="6"/>
      <c r="B77" s="22" t="s">
        <v>45</v>
      </c>
      <c r="C77" s="1"/>
      <c r="D77" s="44">
        <f t="shared" si="9"/>
        <v>393.786</v>
      </c>
      <c r="E77" s="45">
        <v>94.5</v>
      </c>
      <c r="F77" s="45">
        <v>299.286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108"/>
    </row>
    <row r="78" spans="1:26" ht="40.5">
      <c r="A78" s="6" t="s">
        <v>139</v>
      </c>
      <c r="B78" s="7" t="s">
        <v>145</v>
      </c>
      <c r="C78" s="6"/>
      <c r="D78" s="1">
        <f t="shared" si="9"/>
        <v>337.07100000000003</v>
      </c>
      <c r="E78" s="15">
        <v>337.07100000000003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08"/>
    </row>
    <row r="79" spans="1:26" ht="40.5">
      <c r="A79" s="6" t="s">
        <v>140</v>
      </c>
      <c r="B79" s="7" t="s">
        <v>147</v>
      </c>
      <c r="C79" s="6"/>
      <c r="D79" s="1">
        <f t="shared" si="9"/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08"/>
    </row>
    <row r="80" spans="1:26" ht="40.5">
      <c r="A80" s="6" t="s">
        <v>141</v>
      </c>
      <c r="B80" s="7" t="s">
        <v>163</v>
      </c>
      <c r="C80" s="6"/>
      <c r="D80" s="1">
        <f t="shared" si="9"/>
        <v>200</v>
      </c>
      <c r="E80" s="15">
        <v>0</v>
      </c>
      <c r="F80" s="15">
        <v>0</v>
      </c>
      <c r="G80" s="15">
        <v>200</v>
      </c>
      <c r="H80" s="15">
        <v>0</v>
      </c>
      <c r="I80" s="15">
        <v>0</v>
      </c>
      <c r="J80" s="15">
        <v>0</v>
      </c>
      <c r="K80" s="15">
        <v>0</v>
      </c>
      <c r="L80" s="108"/>
    </row>
    <row r="81" spans="1:14">
      <c r="A81" s="6" t="s">
        <v>144</v>
      </c>
      <c r="B81" s="7" t="s">
        <v>142</v>
      </c>
      <c r="C81" s="6"/>
      <c r="D81" s="1">
        <f t="shared" si="9"/>
        <v>0</v>
      </c>
      <c r="E81" s="64">
        <v>0</v>
      </c>
      <c r="F81" s="64">
        <v>0</v>
      </c>
      <c r="G81" s="64">
        <v>0</v>
      </c>
      <c r="H81" s="64">
        <v>0</v>
      </c>
      <c r="I81" s="64">
        <v>0</v>
      </c>
      <c r="J81" s="15">
        <v>0</v>
      </c>
      <c r="K81" s="15">
        <v>0</v>
      </c>
      <c r="L81" s="108"/>
    </row>
    <row r="82" spans="1:14">
      <c r="A82" s="6" t="s">
        <v>146</v>
      </c>
      <c r="B82" s="10" t="s">
        <v>107</v>
      </c>
      <c r="C82" s="1"/>
      <c r="D82" s="1">
        <f t="shared" si="9"/>
        <v>623.88400000000001</v>
      </c>
      <c r="E82" s="64">
        <v>0</v>
      </c>
      <c r="F82" s="64">
        <v>623.88400000000001</v>
      </c>
      <c r="G82" s="64">
        <v>0</v>
      </c>
      <c r="H82" s="64">
        <v>0</v>
      </c>
      <c r="I82" s="64">
        <v>0</v>
      </c>
      <c r="J82" s="15">
        <v>0</v>
      </c>
      <c r="K82" s="15">
        <v>0</v>
      </c>
      <c r="L82" s="109"/>
    </row>
    <row r="83" spans="1:14" s="30" customFormat="1" ht="23.25">
      <c r="A83" s="23">
        <v>3</v>
      </c>
      <c r="B83" s="24" t="s">
        <v>83</v>
      </c>
      <c r="C83" s="23" t="s">
        <v>158</v>
      </c>
      <c r="D83" s="36">
        <f t="shared" si="9"/>
        <v>50503.3</v>
      </c>
      <c r="E83" s="26">
        <v>10044.108</v>
      </c>
      <c r="F83" s="26">
        <v>9672.4930000000004</v>
      </c>
      <c r="G83" s="75">
        <v>10102.699000000001</v>
      </c>
      <c r="H83" s="26">
        <v>10324</v>
      </c>
      <c r="I83" s="26">
        <v>10360</v>
      </c>
      <c r="J83" s="62">
        <v>0</v>
      </c>
      <c r="K83" s="62">
        <v>0</v>
      </c>
      <c r="L83" s="98" t="s">
        <v>16</v>
      </c>
      <c r="M83" s="28"/>
      <c r="N83" s="29"/>
    </row>
    <row r="84" spans="1:14" s="30" customFormat="1" ht="23.25">
      <c r="A84" s="23">
        <v>4</v>
      </c>
      <c r="B84" s="24" t="s">
        <v>53</v>
      </c>
      <c r="C84" s="23" t="s">
        <v>158</v>
      </c>
      <c r="D84" s="37">
        <f t="shared" ref="D84:K84" si="15">SUM(D85:D89)</f>
        <v>11711.91</v>
      </c>
      <c r="E84" s="37">
        <f t="shared" si="15"/>
        <v>2177.5619999999999</v>
      </c>
      <c r="F84" s="37">
        <f t="shared" si="15"/>
        <v>3518.9639999999999</v>
      </c>
      <c r="G84" s="86">
        <f t="shared" si="15"/>
        <v>3415.384</v>
      </c>
      <c r="H84" s="37">
        <f t="shared" si="15"/>
        <v>1600</v>
      </c>
      <c r="I84" s="37">
        <f t="shared" si="15"/>
        <v>1000</v>
      </c>
      <c r="J84" s="37">
        <f t="shared" si="15"/>
        <v>0</v>
      </c>
      <c r="K84" s="37">
        <f t="shared" si="15"/>
        <v>0</v>
      </c>
      <c r="L84" s="105"/>
      <c r="M84" s="28"/>
      <c r="N84" s="29"/>
    </row>
    <row r="85" spans="1:14" ht="60.75">
      <c r="A85" s="43" t="s">
        <v>84</v>
      </c>
      <c r="B85" s="10" t="s">
        <v>4</v>
      </c>
      <c r="C85" s="6"/>
      <c r="D85" s="1">
        <f>E85+F85+G85+I85+H85+J85+K85</f>
        <v>1652.097</v>
      </c>
      <c r="E85" s="16">
        <v>450</v>
      </c>
      <c r="F85" s="16">
        <v>0</v>
      </c>
      <c r="G85" s="16">
        <v>1202.097</v>
      </c>
      <c r="H85" s="16">
        <v>0</v>
      </c>
      <c r="I85" s="16">
        <v>0</v>
      </c>
      <c r="J85" s="15">
        <v>0</v>
      </c>
      <c r="K85" s="15">
        <v>0</v>
      </c>
      <c r="L85" s="105"/>
    </row>
    <row r="86" spans="1:14" ht="40.5">
      <c r="A86" s="43" t="s">
        <v>85</v>
      </c>
      <c r="B86" s="9" t="s">
        <v>7</v>
      </c>
      <c r="C86" s="6"/>
      <c r="D86" s="1">
        <f>E86+F86+G86+I86+H86+J86+K86</f>
        <v>6687.88</v>
      </c>
      <c r="E86" s="16">
        <v>1452.8789999999999</v>
      </c>
      <c r="F86" s="16">
        <v>1784.098</v>
      </c>
      <c r="G86" s="16">
        <v>1364.7360000000001</v>
      </c>
      <c r="H86" s="16">
        <v>1347.232</v>
      </c>
      <c r="I86" s="16">
        <v>738.93499999999995</v>
      </c>
      <c r="J86" s="15">
        <v>0</v>
      </c>
      <c r="K86" s="15">
        <v>0</v>
      </c>
      <c r="L86" s="105"/>
    </row>
    <row r="87" spans="1:14" ht="40.5">
      <c r="A87" s="43" t="s">
        <v>86</v>
      </c>
      <c r="B87" s="9" t="s">
        <v>11</v>
      </c>
      <c r="C87" s="6"/>
      <c r="D87" s="1">
        <f>E87+F87+G87+I87+H87+J87+K87</f>
        <v>961.34799999999996</v>
      </c>
      <c r="E87" s="16">
        <v>250.333</v>
      </c>
      <c r="F87" s="16">
        <v>161.22</v>
      </c>
      <c r="G87" s="16">
        <v>181.63</v>
      </c>
      <c r="H87" s="16">
        <v>181.36199999999999</v>
      </c>
      <c r="I87" s="16">
        <v>186.803</v>
      </c>
      <c r="J87" s="15">
        <v>0</v>
      </c>
      <c r="K87" s="15">
        <v>0</v>
      </c>
      <c r="L87" s="105"/>
    </row>
    <row r="88" spans="1:14" ht="40.5">
      <c r="A88" s="70" t="s">
        <v>87</v>
      </c>
      <c r="B88" s="9" t="s">
        <v>10</v>
      </c>
      <c r="C88" s="6"/>
      <c r="D88" s="1">
        <f>E88+F88+G88+I88+H88+J88+K88</f>
        <v>133.255</v>
      </c>
      <c r="E88" s="15">
        <v>24.35</v>
      </c>
      <c r="F88" s="15">
        <v>25.684000000000001</v>
      </c>
      <c r="G88" s="15">
        <v>26.66</v>
      </c>
      <c r="H88" s="15">
        <v>27.725999999999999</v>
      </c>
      <c r="I88" s="15">
        <v>28.835000000000001</v>
      </c>
      <c r="J88" s="15">
        <v>0</v>
      </c>
      <c r="K88" s="15">
        <v>0</v>
      </c>
      <c r="L88" s="105"/>
    </row>
    <row r="89" spans="1:14" ht="22.5" customHeight="1">
      <c r="A89" s="70" t="s">
        <v>150</v>
      </c>
      <c r="B89" s="9" t="s">
        <v>151</v>
      </c>
      <c r="C89" s="6"/>
      <c r="D89" s="1">
        <f>E89+F89+G89+I89+H89+J89+K89</f>
        <v>2277.33</v>
      </c>
      <c r="E89" s="15"/>
      <c r="F89" s="15">
        <v>1547.962</v>
      </c>
      <c r="G89" s="15">
        <v>640.26099999999997</v>
      </c>
      <c r="H89" s="15">
        <v>43.68</v>
      </c>
      <c r="I89" s="15">
        <v>45.427</v>
      </c>
      <c r="J89" s="15">
        <v>0</v>
      </c>
      <c r="K89" s="15">
        <v>0</v>
      </c>
      <c r="L89" s="106"/>
    </row>
    <row r="90" spans="1:14" ht="22.5">
      <c r="A90" s="23">
        <v>5</v>
      </c>
      <c r="B90" s="24" t="s">
        <v>83</v>
      </c>
      <c r="C90" s="23" t="s">
        <v>158</v>
      </c>
      <c r="D90" s="36">
        <f>E90+F90+G90+H90+I90+J90+K90</f>
        <v>16220.224</v>
      </c>
      <c r="E90" s="26">
        <v>2707</v>
      </c>
      <c r="F90" s="26">
        <v>3096.424</v>
      </c>
      <c r="G90" s="75">
        <v>3617.8</v>
      </c>
      <c r="H90" s="26">
        <v>3396</v>
      </c>
      <c r="I90" s="26">
        <v>3403</v>
      </c>
      <c r="J90" s="62">
        <v>0</v>
      </c>
      <c r="K90" s="62">
        <v>0</v>
      </c>
      <c r="L90" s="98" t="s">
        <v>48</v>
      </c>
      <c r="M90" s="4"/>
      <c r="N90" s="5"/>
    </row>
    <row r="91" spans="1:14" ht="22.5">
      <c r="A91" s="23">
        <v>6</v>
      </c>
      <c r="B91" s="24" t="s">
        <v>53</v>
      </c>
      <c r="C91" s="23" t="s">
        <v>158</v>
      </c>
      <c r="D91" s="37">
        <f>SUM(D92)</f>
        <v>1077</v>
      </c>
      <c r="E91" s="37">
        <f>SUM(E92)</f>
        <v>150</v>
      </c>
      <c r="F91" s="37">
        <f t="shared" ref="F91:K91" si="16">SUM(F92)</f>
        <v>312</v>
      </c>
      <c r="G91" s="86">
        <v>316.5</v>
      </c>
      <c r="H91" s="37">
        <f t="shared" si="16"/>
        <v>335</v>
      </c>
      <c r="I91" s="37">
        <f t="shared" si="16"/>
        <v>200</v>
      </c>
      <c r="J91" s="37">
        <f t="shared" si="16"/>
        <v>0</v>
      </c>
      <c r="K91" s="37">
        <f t="shared" si="16"/>
        <v>0</v>
      </c>
      <c r="L91" s="105"/>
      <c r="M91" s="4"/>
      <c r="N91" s="5"/>
    </row>
    <row r="92" spans="1:14" ht="23.25">
      <c r="A92" s="6" t="s">
        <v>89</v>
      </c>
      <c r="B92" s="10" t="s">
        <v>88</v>
      </c>
      <c r="C92" s="42"/>
      <c r="D92" s="35">
        <f>E92+F92+G92+H92+I92+J92+K92</f>
        <v>1077</v>
      </c>
      <c r="E92" s="18">
        <v>150</v>
      </c>
      <c r="F92" s="18">
        <v>312</v>
      </c>
      <c r="G92" s="64">
        <v>80</v>
      </c>
      <c r="H92" s="18">
        <v>335</v>
      </c>
      <c r="I92" s="18">
        <v>200</v>
      </c>
      <c r="J92" s="74">
        <v>0</v>
      </c>
      <c r="K92" s="74">
        <v>0</v>
      </c>
      <c r="L92" s="106"/>
      <c r="M92" s="4"/>
      <c r="N92" s="5"/>
    </row>
    <row r="93" spans="1:14" ht="45">
      <c r="A93" s="23">
        <v>7</v>
      </c>
      <c r="B93" s="24" t="s">
        <v>107</v>
      </c>
      <c r="C93" s="23" t="s">
        <v>158</v>
      </c>
      <c r="D93" s="36">
        <f>E93+F93+G93+H93+I93+J93+K93</f>
        <v>33426.298999999999</v>
      </c>
      <c r="E93" s="26">
        <v>7779</v>
      </c>
      <c r="F93" s="26">
        <v>6790.299</v>
      </c>
      <c r="G93" s="75">
        <v>3619</v>
      </c>
      <c r="H93" s="26">
        <v>3619</v>
      </c>
      <c r="I93" s="26">
        <v>3619</v>
      </c>
      <c r="J93" s="62">
        <v>4000</v>
      </c>
      <c r="K93" s="62">
        <v>4000</v>
      </c>
      <c r="L93" s="98" t="s">
        <v>13</v>
      </c>
      <c r="M93" s="4"/>
      <c r="N93" s="5"/>
    </row>
    <row r="94" spans="1:14" ht="45">
      <c r="A94" s="23">
        <v>8</v>
      </c>
      <c r="B94" s="24" t="s">
        <v>106</v>
      </c>
      <c r="C94" s="23" t="s">
        <v>158</v>
      </c>
      <c r="D94" s="36">
        <f>E94+F94+G94+H94+I94+J94+K94</f>
        <v>7593</v>
      </c>
      <c r="E94" s="26">
        <v>1267</v>
      </c>
      <c r="F94" s="26">
        <v>1535</v>
      </c>
      <c r="G94" s="75">
        <v>1535</v>
      </c>
      <c r="H94" s="26">
        <v>1596</v>
      </c>
      <c r="I94" s="26">
        <v>1660</v>
      </c>
      <c r="J94" s="62">
        <v>0</v>
      </c>
      <c r="K94" s="62">
        <v>0</v>
      </c>
      <c r="L94" s="102"/>
      <c r="M94" s="4"/>
      <c r="N94" s="5"/>
    </row>
    <row r="95" spans="1:14" ht="45">
      <c r="A95" s="23">
        <v>9</v>
      </c>
      <c r="B95" s="24" t="s">
        <v>96</v>
      </c>
      <c r="C95" s="23" t="s">
        <v>158</v>
      </c>
      <c r="D95" s="36">
        <f>E95+F95+G95+H95+I95+J95+K95</f>
        <v>0</v>
      </c>
      <c r="E95" s="26">
        <v>0</v>
      </c>
      <c r="F95" s="26">
        <v>0</v>
      </c>
      <c r="G95" s="75">
        <v>0</v>
      </c>
      <c r="H95" s="26">
        <v>0</v>
      </c>
      <c r="I95" s="26">
        <v>0</v>
      </c>
      <c r="J95" s="62">
        <v>0</v>
      </c>
      <c r="K95" s="62">
        <v>0</v>
      </c>
      <c r="L95" s="106"/>
      <c r="M95" s="4"/>
      <c r="N95" s="5"/>
    </row>
    <row r="96" spans="1:14" ht="45" customHeight="1">
      <c r="A96" s="23">
        <v>10</v>
      </c>
      <c r="B96" s="24" t="s">
        <v>53</v>
      </c>
      <c r="C96" s="23" t="s">
        <v>158</v>
      </c>
      <c r="D96" s="36">
        <f>D97+D98+D99+D100+D101</f>
        <v>100777.67</v>
      </c>
      <c r="E96" s="36">
        <f>E97+E98+E99+E100+E101</f>
        <v>24864.913</v>
      </c>
      <c r="F96" s="36">
        <f t="shared" ref="F96:K96" si="17">F97+F98+F99+F100+F101</f>
        <v>29535.938999999998</v>
      </c>
      <c r="G96" s="36">
        <f t="shared" si="17"/>
        <v>37301.917999999998</v>
      </c>
      <c r="H96" s="36">
        <f t="shared" si="17"/>
        <v>7868.8</v>
      </c>
      <c r="I96" s="36">
        <f t="shared" si="17"/>
        <v>1206.0999999999999</v>
      </c>
      <c r="J96" s="36">
        <f t="shared" si="17"/>
        <v>0</v>
      </c>
      <c r="K96" s="36">
        <f t="shared" si="17"/>
        <v>0</v>
      </c>
      <c r="L96" s="98" t="s">
        <v>14</v>
      </c>
      <c r="M96" s="4"/>
      <c r="N96" s="5"/>
    </row>
    <row r="97" spans="1:14">
      <c r="A97" s="6" t="s">
        <v>104</v>
      </c>
      <c r="B97" s="10" t="s">
        <v>90</v>
      </c>
      <c r="C97" s="20"/>
      <c r="D97" s="1">
        <f>E97+F97+G97+H97+I97+J97+K97</f>
        <v>1587.72</v>
      </c>
      <c r="E97" s="18">
        <v>387.72</v>
      </c>
      <c r="F97" s="64">
        <v>0</v>
      </c>
      <c r="G97" s="64">
        <v>1200</v>
      </c>
      <c r="H97" s="18">
        <v>0</v>
      </c>
      <c r="I97" s="18">
        <v>0</v>
      </c>
      <c r="J97" s="74">
        <v>0</v>
      </c>
      <c r="K97" s="74">
        <v>0</v>
      </c>
      <c r="L97" s="102"/>
      <c r="M97" s="4"/>
      <c r="N97" s="5"/>
    </row>
    <row r="98" spans="1:14" ht="40.5">
      <c r="A98" s="6" t="s">
        <v>105</v>
      </c>
      <c r="B98" s="10" t="s">
        <v>91</v>
      </c>
      <c r="C98" s="20"/>
      <c r="D98" s="1">
        <f t="shared" ref="D98:D101" si="18">E98+F98+G98+H98+I98+J98+K98</f>
        <v>24027.611000000001</v>
      </c>
      <c r="E98" s="18">
        <v>8815.1029999999992</v>
      </c>
      <c r="F98" s="64">
        <v>4852.8969999999999</v>
      </c>
      <c r="G98" s="64">
        <v>10359.611000000001</v>
      </c>
      <c r="H98" s="18">
        <v>0</v>
      </c>
      <c r="I98" s="18">
        <v>0</v>
      </c>
      <c r="J98" s="74">
        <v>0</v>
      </c>
      <c r="K98" s="74">
        <v>0</v>
      </c>
      <c r="L98" s="102"/>
      <c r="M98" s="4"/>
      <c r="N98" s="5"/>
    </row>
    <row r="99" spans="1:14">
      <c r="A99" s="6" t="s">
        <v>108</v>
      </c>
      <c r="B99" s="10" t="s">
        <v>109</v>
      </c>
      <c r="C99" s="66"/>
      <c r="D99" s="1">
        <f t="shared" si="18"/>
        <v>8276</v>
      </c>
      <c r="E99" s="18">
        <v>2500</v>
      </c>
      <c r="F99" s="64">
        <v>3476</v>
      </c>
      <c r="G99" s="64">
        <v>2300</v>
      </c>
      <c r="H99" s="18">
        <v>0</v>
      </c>
      <c r="I99" s="18">
        <v>0</v>
      </c>
      <c r="J99" s="74">
        <v>0</v>
      </c>
      <c r="K99" s="74">
        <v>0</v>
      </c>
      <c r="L99" s="102"/>
      <c r="M99" s="4"/>
      <c r="N99" s="5"/>
    </row>
    <row r="100" spans="1:14">
      <c r="A100" s="6" t="s">
        <v>112</v>
      </c>
      <c r="B100" s="10" t="s">
        <v>113</v>
      </c>
      <c r="C100" s="71"/>
      <c r="D100" s="1">
        <f t="shared" si="18"/>
        <v>33057.682999999997</v>
      </c>
      <c r="E100" s="18">
        <v>13162.09</v>
      </c>
      <c r="F100" s="64">
        <v>8192.902</v>
      </c>
      <c r="G100" s="64">
        <v>11702.691000000001</v>
      </c>
      <c r="H100" s="18">
        <v>0</v>
      </c>
      <c r="I100" s="18">
        <v>0</v>
      </c>
      <c r="J100" s="74">
        <v>0</v>
      </c>
      <c r="K100" s="74">
        <v>0</v>
      </c>
      <c r="L100" s="102"/>
      <c r="M100" s="4"/>
      <c r="N100" s="5"/>
    </row>
    <row r="101" spans="1:14">
      <c r="A101" s="6" t="s">
        <v>157</v>
      </c>
      <c r="B101" s="10" t="s">
        <v>164</v>
      </c>
      <c r="C101" s="79"/>
      <c r="D101" s="1">
        <f t="shared" si="18"/>
        <v>33828.656000000003</v>
      </c>
      <c r="E101" s="18">
        <v>0</v>
      </c>
      <c r="F101" s="64">
        <v>13014.14</v>
      </c>
      <c r="G101" s="64">
        <v>11739.616</v>
      </c>
      <c r="H101" s="18">
        <v>7868.8</v>
      </c>
      <c r="I101" s="18">
        <v>1206.0999999999999</v>
      </c>
      <c r="J101" s="74">
        <v>0</v>
      </c>
      <c r="K101" s="74">
        <v>0</v>
      </c>
      <c r="L101" s="102"/>
      <c r="M101" s="4"/>
      <c r="N101" s="5"/>
    </row>
    <row r="102" spans="1:14">
      <c r="A102" s="6"/>
      <c r="B102" s="80" t="s">
        <v>162</v>
      </c>
      <c r="C102" s="20"/>
      <c r="D102" s="81">
        <f>E102+F102+G102+H102+I102+J102+K102</f>
        <v>259.3</v>
      </c>
      <c r="E102" s="82"/>
      <c r="F102" s="83"/>
      <c r="G102" s="83">
        <v>51.7</v>
      </c>
      <c r="H102" s="82">
        <v>51.7</v>
      </c>
      <c r="I102" s="82">
        <v>155.9</v>
      </c>
      <c r="J102" s="84">
        <v>0</v>
      </c>
      <c r="K102" s="84">
        <v>0</v>
      </c>
      <c r="L102" s="91"/>
      <c r="M102" s="4"/>
      <c r="N102" s="5"/>
    </row>
    <row r="103" spans="1:14" ht="45" customHeight="1">
      <c r="A103" s="23">
        <v>11</v>
      </c>
      <c r="B103" s="24" t="s">
        <v>53</v>
      </c>
      <c r="C103" s="23" t="s">
        <v>159</v>
      </c>
      <c r="D103" s="36">
        <f>D104</f>
        <v>3024</v>
      </c>
      <c r="E103" s="36"/>
      <c r="F103" s="36">
        <f t="shared" ref="F103:K103" si="19">F104</f>
        <v>2190</v>
      </c>
      <c r="G103" s="36">
        <f t="shared" si="19"/>
        <v>834</v>
      </c>
      <c r="H103" s="36">
        <f t="shared" si="19"/>
        <v>0</v>
      </c>
      <c r="I103" s="36">
        <f t="shared" si="19"/>
        <v>0</v>
      </c>
      <c r="J103" s="36">
        <f t="shared" si="19"/>
        <v>0</v>
      </c>
      <c r="K103" s="36">
        <f t="shared" si="19"/>
        <v>0</v>
      </c>
      <c r="L103" s="98" t="s">
        <v>156</v>
      </c>
      <c r="M103" s="4"/>
      <c r="N103" s="5"/>
    </row>
    <row r="104" spans="1:14" ht="26.25" customHeight="1">
      <c r="A104" s="6" t="s">
        <v>154</v>
      </c>
      <c r="B104" s="10" t="s">
        <v>155</v>
      </c>
      <c r="C104" s="73"/>
      <c r="D104" s="1">
        <f>E104+F104+G104+H104+I104+J104+K104</f>
        <v>3024</v>
      </c>
      <c r="E104" s="18"/>
      <c r="F104" s="18">
        <v>2190</v>
      </c>
      <c r="G104" s="64">
        <v>834</v>
      </c>
      <c r="H104" s="18">
        <v>0</v>
      </c>
      <c r="I104" s="18">
        <v>0</v>
      </c>
      <c r="J104" s="74">
        <v>0</v>
      </c>
      <c r="K104" s="74">
        <v>0</v>
      </c>
      <c r="L104" s="91"/>
      <c r="M104" s="4"/>
      <c r="N104" s="5"/>
    </row>
    <row r="105" spans="1:14">
      <c r="A105" s="6"/>
      <c r="B105" s="10"/>
      <c r="C105" s="73"/>
      <c r="D105" s="38"/>
      <c r="E105" s="18"/>
      <c r="F105" s="18"/>
      <c r="G105" s="64"/>
      <c r="H105" s="18"/>
      <c r="I105" s="18"/>
      <c r="J105" s="74"/>
      <c r="K105" s="74"/>
      <c r="L105" s="73"/>
      <c r="M105" s="4"/>
      <c r="N105" s="5"/>
    </row>
    <row r="106" spans="1:14" s="41" customFormat="1" ht="22.5">
      <c r="A106" s="92" t="s">
        <v>9</v>
      </c>
      <c r="B106" s="93"/>
      <c r="C106" s="39"/>
      <c r="D106" s="40">
        <f>E106+F106+G106+H106+I106+J106+K106</f>
        <v>856068.02500000002</v>
      </c>
      <c r="E106" s="40">
        <f>E16+E17+E83+E84+E90+E91+E93+E95+E96+E94+E103</f>
        <v>173514.64600000001</v>
      </c>
      <c r="F106" s="40">
        <f t="shared" ref="F106:K106" si="20">F16+F17+F83+F84+F90+F91+F93+F95+F96+F94+F103</f>
        <v>192959.67</v>
      </c>
      <c r="G106" s="40">
        <f t="shared" si="20"/>
        <v>199988.80900000001</v>
      </c>
      <c r="H106" s="40">
        <f t="shared" si="20"/>
        <v>149194.79999999999</v>
      </c>
      <c r="I106" s="40">
        <f t="shared" si="20"/>
        <v>132410.1</v>
      </c>
      <c r="J106" s="40">
        <f t="shared" si="20"/>
        <v>4000</v>
      </c>
      <c r="K106" s="40">
        <f t="shared" si="20"/>
        <v>4000</v>
      </c>
      <c r="L106" s="23"/>
    </row>
    <row r="107" spans="1:14" s="8" customFormat="1" ht="22.5">
      <c r="A107" s="88" t="s">
        <v>98</v>
      </c>
      <c r="B107" s="88"/>
      <c r="C107" s="47"/>
      <c r="D107" s="40"/>
      <c r="E107" s="48"/>
      <c r="F107" s="47"/>
      <c r="G107" s="47"/>
      <c r="H107" s="47"/>
      <c r="I107" s="47"/>
      <c r="J107" s="47"/>
      <c r="K107" s="47"/>
      <c r="L107" s="46"/>
    </row>
    <row r="108" spans="1:14" ht="23.25">
      <c r="A108" s="87" t="s">
        <v>100</v>
      </c>
      <c r="B108" s="87"/>
      <c r="C108" s="52"/>
      <c r="D108" s="53">
        <f t="shared" ref="D108:D113" si="21">E108+F108+G108+H108+I108+J108+K108</f>
        <v>631498.12199999997</v>
      </c>
      <c r="E108" s="55">
        <f t="shared" ref="E108:K108" si="22">E17+E16</f>
        <v>124525.06299999999</v>
      </c>
      <c r="F108" s="55">
        <f t="shared" si="22"/>
        <v>136308.55100000001</v>
      </c>
      <c r="G108" s="55">
        <f t="shared" si="22"/>
        <v>139246.508</v>
      </c>
      <c r="H108" s="55">
        <f t="shared" si="22"/>
        <v>120456</v>
      </c>
      <c r="I108" s="55">
        <f t="shared" si="22"/>
        <v>110962</v>
      </c>
      <c r="J108" s="55">
        <f t="shared" si="22"/>
        <v>0</v>
      </c>
      <c r="K108" s="55">
        <f t="shared" si="22"/>
        <v>0</v>
      </c>
      <c r="L108" s="49"/>
    </row>
    <row r="109" spans="1:14" ht="23.25">
      <c r="A109" s="87" t="s">
        <v>101</v>
      </c>
      <c r="B109" s="87"/>
      <c r="C109" s="54"/>
      <c r="D109" s="53">
        <f t="shared" si="21"/>
        <v>62215.21</v>
      </c>
      <c r="E109" s="55">
        <f>E83+E84</f>
        <v>12221.67</v>
      </c>
      <c r="F109" s="55">
        <f t="shared" ref="F109:I109" si="23">F83+F84</f>
        <v>13191.457</v>
      </c>
      <c r="G109" s="55">
        <f t="shared" si="23"/>
        <v>13518.083000000001</v>
      </c>
      <c r="H109" s="55">
        <f t="shared" si="23"/>
        <v>11924</v>
      </c>
      <c r="I109" s="55">
        <f t="shared" si="23"/>
        <v>11360</v>
      </c>
      <c r="J109" s="55">
        <f t="shared" ref="J109:K109" si="24">J83+J84</f>
        <v>0</v>
      </c>
      <c r="K109" s="55">
        <f t="shared" si="24"/>
        <v>0</v>
      </c>
      <c r="L109" s="50"/>
    </row>
    <row r="110" spans="1:14" ht="23.25">
      <c r="A110" s="87" t="s">
        <v>102</v>
      </c>
      <c r="B110" s="87"/>
      <c r="C110" s="52"/>
      <c r="D110" s="53">
        <f t="shared" si="21"/>
        <v>17533.723999999998</v>
      </c>
      <c r="E110" s="55">
        <f>E90+E91</f>
        <v>2857</v>
      </c>
      <c r="F110" s="55">
        <f t="shared" ref="F110:I110" si="25">F90+F91</f>
        <v>3408.424</v>
      </c>
      <c r="G110" s="55">
        <f t="shared" si="25"/>
        <v>3934.3</v>
      </c>
      <c r="H110" s="55">
        <f t="shared" si="25"/>
        <v>3731</v>
      </c>
      <c r="I110" s="55">
        <f t="shared" si="25"/>
        <v>3603</v>
      </c>
      <c r="J110" s="55">
        <f t="shared" ref="J110:K110" si="26">J90+J91</f>
        <v>0</v>
      </c>
      <c r="K110" s="55">
        <f t="shared" si="26"/>
        <v>0</v>
      </c>
      <c r="L110" s="50"/>
    </row>
    <row r="111" spans="1:14" ht="23.25">
      <c r="A111" s="87" t="s">
        <v>99</v>
      </c>
      <c r="B111" s="87"/>
      <c r="C111" s="52"/>
      <c r="D111" s="53">
        <f t="shared" si="21"/>
        <v>41019.298999999999</v>
      </c>
      <c r="E111" s="55">
        <f t="shared" ref="E111:I111" si="27">E93+E95+E94</f>
        <v>9046</v>
      </c>
      <c r="F111" s="55">
        <f t="shared" si="27"/>
        <v>8325.2990000000009</v>
      </c>
      <c r="G111" s="55">
        <f t="shared" si="27"/>
        <v>5154</v>
      </c>
      <c r="H111" s="55">
        <f t="shared" si="27"/>
        <v>5215</v>
      </c>
      <c r="I111" s="55">
        <f t="shared" si="27"/>
        <v>5279</v>
      </c>
      <c r="J111" s="55">
        <f t="shared" ref="J111:K111" si="28">J93+J95+J94</f>
        <v>4000</v>
      </c>
      <c r="K111" s="55">
        <f t="shared" si="28"/>
        <v>4000</v>
      </c>
      <c r="L111" s="51"/>
    </row>
    <row r="112" spans="1:14" ht="23.25">
      <c r="A112" s="87" t="s">
        <v>103</v>
      </c>
      <c r="B112" s="87"/>
      <c r="C112" s="52"/>
      <c r="D112" s="53">
        <f t="shared" si="21"/>
        <v>100777.67</v>
      </c>
      <c r="E112" s="56">
        <f t="shared" ref="E112:K112" si="29">E96</f>
        <v>24864.913</v>
      </c>
      <c r="F112" s="56">
        <f t="shared" si="29"/>
        <v>29535.938999999998</v>
      </c>
      <c r="G112" s="56">
        <f t="shared" si="29"/>
        <v>37301.917999999998</v>
      </c>
      <c r="H112" s="56">
        <f t="shared" si="29"/>
        <v>7868.8</v>
      </c>
      <c r="I112" s="56">
        <f t="shared" si="29"/>
        <v>1206.0999999999999</v>
      </c>
      <c r="J112" s="56">
        <f t="shared" si="29"/>
        <v>0</v>
      </c>
      <c r="K112" s="56">
        <f t="shared" si="29"/>
        <v>0</v>
      </c>
      <c r="L112" s="51"/>
      <c r="M112" s="12"/>
    </row>
    <row r="113" spans="1:13" ht="23.25">
      <c r="A113" s="87" t="s">
        <v>153</v>
      </c>
      <c r="B113" s="87"/>
      <c r="C113" s="52"/>
      <c r="D113" s="53">
        <f t="shared" si="21"/>
        <v>3024</v>
      </c>
      <c r="E113" s="56">
        <f>E103</f>
        <v>0</v>
      </c>
      <c r="F113" s="56">
        <f t="shared" ref="F113:K113" si="30">F103</f>
        <v>2190</v>
      </c>
      <c r="G113" s="56">
        <f t="shared" si="30"/>
        <v>834</v>
      </c>
      <c r="H113" s="56">
        <f t="shared" si="30"/>
        <v>0</v>
      </c>
      <c r="I113" s="56">
        <f t="shared" si="30"/>
        <v>0</v>
      </c>
      <c r="J113" s="56">
        <f t="shared" si="30"/>
        <v>0</v>
      </c>
      <c r="K113" s="56">
        <f t="shared" si="30"/>
        <v>0</v>
      </c>
      <c r="L113" s="51"/>
      <c r="M113" s="12"/>
    </row>
    <row r="114" spans="1:13">
      <c r="A114" s="2" t="s">
        <v>149</v>
      </c>
      <c r="L114" s="11"/>
    </row>
    <row r="115" spans="1:13">
      <c r="L115" s="11"/>
    </row>
    <row r="116" spans="1:13">
      <c r="E116" s="78"/>
      <c r="F116" s="78"/>
    </row>
  </sheetData>
  <mergeCells count="36">
    <mergeCell ref="L103:L104"/>
    <mergeCell ref="J14:J15"/>
    <mergeCell ref="K14:K15"/>
    <mergeCell ref="E13:K13"/>
    <mergeCell ref="A113:B113"/>
    <mergeCell ref="L96:L102"/>
    <mergeCell ref="A13:A15"/>
    <mergeCell ref="B13:B15"/>
    <mergeCell ref="C13:C15"/>
    <mergeCell ref="D13:D15"/>
    <mergeCell ref="L13:L15"/>
    <mergeCell ref="L83:L89"/>
    <mergeCell ref="L90:L92"/>
    <mergeCell ref="L93:L95"/>
    <mergeCell ref="L16:L82"/>
    <mergeCell ref="E14:E15"/>
    <mergeCell ref="G1:L1"/>
    <mergeCell ref="G2:L2"/>
    <mergeCell ref="A11:L11"/>
    <mergeCell ref="G3:L3"/>
    <mergeCell ref="G5:L5"/>
    <mergeCell ref="G6:L6"/>
    <mergeCell ref="G7:L7"/>
    <mergeCell ref="G8:L8"/>
    <mergeCell ref="G9:L9"/>
    <mergeCell ref="F14:F15"/>
    <mergeCell ref="G14:G15"/>
    <mergeCell ref="H14:H15"/>
    <mergeCell ref="I14:I15"/>
    <mergeCell ref="A106:B106"/>
    <mergeCell ref="A112:B112"/>
    <mergeCell ref="A107:B107"/>
    <mergeCell ref="A108:B108"/>
    <mergeCell ref="A109:B109"/>
    <mergeCell ref="A110:B110"/>
    <mergeCell ref="A111:B111"/>
  </mergeCells>
  <pageMargins left="0.70866141732283472" right="0.70866141732283472" top="0.94488188976377963" bottom="0.35433070866141736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"/>
  <sheetViews>
    <sheetView workbookViewId="0">
      <selection sqref="A1:D6"/>
    </sheetView>
  </sheetViews>
  <sheetFormatPr defaultRowHeight="15"/>
  <cols>
    <col min="3" max="3" width="11.5703125" customWidth="1"/>
    <col min="4" max="4" width="16" customWidth="1"/>
  </cols>
  <sheetData>
    <row r="5" spans="4:4">
      <c r="D5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для программы </vt:lpstr>
      <vt:lpstr>Лист1</vt:lpstr>
      <vt:lpstr>'прил для программы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2020-12-28T06:42:07Z</dcterms:modified>
</cp:coreProperties>
</file>