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лесова\Desktop\МНПА\проекты администрации\2022\262ПРОЕКТ жилищное строительство\"/>
    </mc:Choice>
  </mc:AlternateContent>
  <bookViews>
    <workbookView xWindow="120" yWindow="15" windowWidth="18975" windowHeight="12465"/>
  </bookViews>
  <sheets>
    <sheet name="Лист1" sheetId="14" r:id="rId1"/>
  </sheets>
  <definedNames>
    <definedName name="_xlnm.Print_Titles" localSheetId="0">Лист1!$11:$13</definedName>
    <definedName name="_xlnm.Print_Area" localSheetId="0">Лист1!$A$1:$AG$27</definedName>
  </definedNames>
  <calcPr calcId="152511"/>
</workbook>
</file>

<file path=xl/calcChain.xml><?xml version="1.0" encoding="utf-8"?>
<calcChain xmlns="http://schemas.openxmlformats.org/spreadsheetml/2006/main">
  <c r="V14" i="14" l="1"/>
  <c r="AE19" i="14"/>
  <c r="AB19" i="14"/>
  <c r="Y19" i="14"/>
  <c r="V19" i="14"/>
  <c r="S19" i="14"/>
  <c r="AG23" i="14"/>
  <c r="AF23" i="14"/>
  <c r="AD23" i="14"/>
  <c r="AC23" i="14"/>
  <c r="AA23" i="14"/>
  <c r="Z23" i="14"/>
  <c r="X23" i="14"/>
  <c r="W23" i="14"/>
  <c r="U23" i="14"/>
  <c r="T23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AG20" i="14"/>
  <c r="AF20" i="14"/>
  <c r="AD20" i="14"/>
  <c r="AC20" i="14"/>
  <c r="AA20" i="14"/>
  <c r="Z20" i="14"/>
  <c r="X20" i="14"/>
  <c r="W20" i="14"/>
  <c r="U20" i="14"/>
  <c r="T20" i="14"/>
  <c r="AE14" i="14"/>
  <c r="AB14" i="14"/>
  <c r="Y14" i="14"/>
  <c r="S14" i="14"/>
  <c r="M14" i="14"/>
  <c r="P15" i="14"/>
  <c r="P17" i="14"/>
  <c r="R23" i="14"/>
  <c r="Q23" i="14"/>
  <c r="O23" i="14"/>
  <c r="N23" i="14"/>
  <c r="L23" i="14"/>
  <c r="K23" i="14"/>
  <c r="I23" i="14"/>
  <c r="H23" i="14"/>
  <c r="F23" i="14"/>
  <c r="D34" i="14" s="1"/>
  <c r="E23" i="14"/>
  <c r="R22" i="14"/>
  <c r="Q22" i="14"/>
  <c r="O22" i="14"/>
  <c r="N22" i="14"/>
  <c r="L22" i="14"/>
  <c r="K22" i="14"/>
  <c r="I22" i="14"/>
  <c r="H22" i="14"/>
  <c r="F22" i="14"/>
  <c r="E22" i="14"/>
  <c r="R20" i="14"/>
  <c r="Q20" i="14"/>
  <c r="O20" i="14"/>
  <c r="N20" i="14"/>
  <c r="L20" i="14"/>
  <c r="K20" i="14"/>
  <c r="I20" i="14"/>
  <c r="H20" i="14"/>
  <c r="F20" i="14"/>
  <c r="E20" i="14"/>
  <c r="P19" i="14"/>
  <c r="M19" i="14"/>
  <c r="J19" i="14"/>
  <c r="G19" i="14"/>
  <c r="D19" i="14"/>
  <c r="J17" i="14"/>
  <c r="G17" i="14"/>
  <c r="D17" i="14"/>
  <c r="J15" i="14"/>
  <c r="G15" i="14"/>
  <c r="D15" i="14"/>
  <c r="P14" i="14"/>
  <c r="J14" i="14"/>
  <c r="G14" i="14"/>
  <c r="D14" i="14"/>
  <c r="P20" i="14" l="1"/>
  <c r="G22" i="14"/>
  <c r="M22" i="14"/>
  <c r="D23" i="14"/>
  <c r="J23" i="14"/>
  <c r="P23" i="14"/>
  <c r="D32" i="14"/>
  <c r="D30" i="14" s="1"/>
  <c r="J20" i="14"/>
  <c r="D22" i="14"/>
  <c r="G23" i="14"/>
  <c r="M23" i="14"/>
  <c r="V23" i="14"/>
  <c r="G20" i="14"/>
  <c r="M20" i="14"/>
  <c r="S23" i="14"/>
  <c r="AB23" i="14"/>
  <c r="AE20" i="14"/>
  <c r="Y20" i="14"/>
  <c r="AE23" i="14"/>
  <c r="AB20" i="14"/>
  <c r="Y23" i="14"/>
  <c r="V20" i="14"/>
  <c r="S20" i="14"/>
  <c r="D20" i="14"/>
  <c r="J22" i="14"/>
  <c r="P22" i="14"/>
  <c r="C20" i="14" l="1"/>
  <c r="C23" i="14"/>
  <c r="C22" i="14"/>
</calcChain>
</file>

<file path=xl/sharedStrings.xml><?xml version="1.0" encoding="utf-8"?>
<sst xmlns="http://schemas.openxmlformats.org/spreadsheetml/2006/main" count="78" uniqueCount="46">
  <si>
    <t>№ п/п</t>
  </si>
  <si>
    <t>Наименование мероприятия</t>
  </si>
  <si>
    <t>2016 год</t>
  </si>
  <si>
    <t>2017 год</t>
  </si>
  <si>
    <t>2018 год</t>
  </si>
  <si>
    <t>2019 год</t>
  </si>
  <si>
    <t>2020 год</t>
  </si>
  <si>
    <t>Всего</t>
  </si>
  <si>
    <t>бюджет г.о.Кинель</t>
  </si>
  <si>
    <t>1</t>
  </si>
  <si>
    <t>Комитет по управлению муниципальным имуществом</t>
  </si>
  <si>
    <t>2</t>
  </si>
  <si>
    <t>3</t>
  </si>
  <si>
    <t>ИТОГО по Программе</t>
  </si>
  <si>
    <t>в т.ч.</t>
  </si>
  <si>
    <t>Управление архитектуры и градостроительства</t>
  </si>
  <si>
    <t>Формирование земельных участков для жилищного строительства, комплексного освоения в целях жилищного строительства</t>
  </si>
  <si>
    <t>Проведение аукционов на право заключения договоров аренды земельных участков в целях жилищного строительства</t>
  </si>
  <si>
    <t>Предоставление сформированных земельных участков в собственность граждан</t>
  </si>
  <si>
    <t>Формирование земельных участков для предоставления их бесплатно в собственность граждан в целях индивидуального жилищного строительства</t>
  </si>
  <si>
    <t>4</t>
  </si>
  <si>
    <t>5</t>
  </si>
  <si>
    <t>6</t>
  </si>
  <si>
    <t>Объем и источники финансирования, тыс.рублей</t>
  </si>
  <si>
    <t>В рамках текущей деятельности</t>
  </si>
  <si>
    <t>Проектирование и строительство коммунальной инфраструктуры на земельных участках для жилья экономического класса</t>
  </si>
  <si>
    <t>иные источники</t>
  </si>
  <si>
    <t>* КУМИ – Комитет по управлению имуществом</t>
  </si>
  <si>
    <t>Исполнитель *</t>
  </si>
  <si>
    <t>УАиГ</t>
  </si>
  <si>
    <t>КУМИ</t>
  </si>
  <si>
    <t>Разработка (корректировка) документов территориального планирования, правил землепользования и застройки территорий городского округа Кинель, документации по планировке территорий, ведение дежурной карты</t>
  </si>
  <si>
    <t>2021 год</t>
  </si>
  <si>
    <t>2022 год</t>
  </si>
  <si>
    <t>2023 год</t>
  </si>
  <si>
    <t>2024 год</t>
  </si>
  <si>
    <t>2025 год</t>
  </si>
  <si>
    <t xml:space="preserve">Перечень программных мероприятий муниципальной программы «Стимулирование развития жилищного строительства в городском округе Кинель на 2016-2025 годы».
Перечень программных мероприятий муниципальной программы.
«Стимулирование развития жилищного строительства в городском округе Кинель на 2016-2020 годы»
</t>
  </si>
  <si>
    <t>к постановлению администрации городского округа Кинель Самарской области</t>
  </si>
  <si>
    <t>ПРИЛОЖЕНИЕ</t>
  </si>
  <si>
    <t>* УАиГ – Управление архитектуры и градостроительства ».</t>
  </si>
  <si>
    <t>всего</t>
  </si>
  <si>
    <t>кинель</t>
  </si>
  <si>
    <t>иные</t>
  </si>
  <si>
    <t xml:space="preserve">«Приложение 2
к муниципальной программе городского округа Кинель Самарской области «Стимулирование развития жилищного строительства в городском округе Кинель на 2016-2025 годы" 
</t>
  </si>
  <si>
    <t>от30.12.2022 № 3874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</si>
</sst>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49" fontId="4" fillId="0" borderId="0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3" fillId="0" borderId="0" xfId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G36"/>
  <sheetViews>
    <sheetView tabSelected="1" zoomScale="68" zoomScaleNormal="68" zoomScaleSheetLayoutView="82" workbookViewId="0">
      <selection activeCell="AB4" sqref="AB4:AG4"/>
    </sheetView>
  </sheetViews>
  <sheetFormatPr defaultRowHeight="15.75" outlineLevelRow="1" x14ac:dyDescent="0.25"/>
  <cols>
    <col min="1" max="1" width="5" style="5" customWidth="1"/>
    <col min="2" max="2" width="39" style="10" customWidth="1"/>
    <col min="3" max="3" width="17.875" style="11" customWidth="1"/>
    <col min="4" max="4" width="8.375" style="5" customWidth="1"/>
    <col min="5" max="5" width="9.5" style="5" customWidth="1"/>
    <col min="6" max="6" width="9.125" style="5" customWidth="1"/>
    <col min="7" max="7" width="7.625" style="5" customWidth="1"/>
    <col min="8" max="8" width="8.625" style="5" customWidth="1"/>
    <col min="9" max="9" width="9" style="5" customWidth="1"/>
    <col min="10" max="10" width="8.25" style="5" customWidth="1"/>
    <col min="11" max="11" width="9.5" style="5" customWidth="1"/>
    <col min="12" max="12" width="9.25" style="5" customWidth="1"/>
    <col min="13" max="13" width="7.5" style="5" customWidth="1"/>
    <col min="14" max="14" width="9.25" style="5" customWidth="1"/>
    <col min="15" max="15" width="9.125" style="5" customWidth="1"/>
    <col min="16" max="16" width="8.125" style="5" customWidth="1"/>
    <col min="17" max="17" width="9.5" style="5" customWidth="1"/>
    <col min="18" max="18" width="9.25" style="5" customWidth="1"/>
    <col min="19" max="19" width="9" style="5"/>
    <col min="20" max="20" width="9.5" style="5" customWidth="1"/>
    <col min="21" max="22" width="9" style="5"/>
    <col min="23" max="23" width="9.5" style="5" customWidth="1"/>
    <col min="24" max="25" width="9" style="5"/>
    <col min="26" max="26" width="9.625" style="5" customWidth="1"/>
    <col min="27" max="28" width="9" style="5"/>
    <col min="29" max="29" width="9.5" style="5" customWidth="1"/>
    <col min="30" max="31" width="9" style="5"/>
    <col min="32" max="32" width="9.5" style="5" customWidth="1"/>
    <col min="33" max="16384" width="9" style="5"/>
  </cols>
  <sheetData>
    <row r="1" spans="1:33" x14ac:dyDescent="0.25">
      <c r="AB1" s="27" t="s">
        <v>39</v>
      </c>
      <c r="AC1" s="27"/>
      <c r="AD1" s="27"/>
      <c r="AE1" s="27"/>
      <c r="AF1" s="27"/>
      <c r="AG1" s="27"/>
    </row>
    <row r="2" spans="1:33" ht="32.25" customHeight="1" x14ac:dyDescent="0.25">
      <c r="AB2" s="38" t="s">
        <v>38</v>
      </c>
      <c r="AC2" s="38"/>
      <c r="AD2" s="38"/>
      <c r="AE2" s="38"/>
      <c r="AF2" s="38"/>
      <c r="AG2" s="38"/>
    </row>
    <row r="4" spans="1:33" x14ac:dyDescent="0.25">
      <c r="AB4" s="27" t="s">
        <v>45</v>
      </c>
      <c r="AC4" s="27"/>
      <c r="AD4" s="27"/>
      <c r="AE4" s="27"/>
      <c r="AF4" s="27"/>
      <c r="AG4" s="27"/>
    </row>
    <row r="6" spans="1:33" ht="89.25" customHeight="1" x14ac:dyDescent="0.25">
      <c r="AB6" s="39" t="s">
        <v>44</v>
      </c>
      <c r="AC6" s="39"/>
      <c r="AD6" s="39"/>
      <c r="AE6" s="39"/>
      <c r="AF6" s="39"/>
      <c r="AG6" s="39"/>
    </row>
    <row r="7" spans="1:33" ht="18.75" customHeight="1" x14ac:dyDescent="0.25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27"/>
      <c r="AC7" s="27"/>
      <c r="AD7" s="27"/>
      <c r="AE7" s="27"/>
      <c r="AF7" s="27"/>
      <c r="AG7" s="27"/>
    </row>
    <row r="8" spans="1:33" ht="32.25" customHeight="1" x14ac:dyDescent="0.25">
      <c r="A8" s="40" t="s">
        <v>37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10" spans="1:33" ht="18.95" customHeight="1" x14ac:dyDescent="0.25">
      <c r="A10" s="13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33" s="6" customFormat="1" ht="15.75" customHeight="1" x14ac:dyDescent="0.25">
      <c r="A11" s="31" t="s">
        <v>0</v>
      </c>
      <c r="B11" s="31" t="s">
        <v>1</v>
      </c>
      <c r="C11" s="31" t="s">
        <v>28</v>
      </c>
      <c r="D11" s="32" t="s">
        <v>23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s="6" customFormat="1" x14ac:dyDescent="0.25">
      <c r="A12" s="31"/>
      <c r="B12" s="31"/>
      <c r="C12" s="31"/>
      <c r="D12" s="32" t="s">
        <v>2</v>
      </c>
      <c r="E12" s="32"/>
      <c r="F12" s="32"/>
      <c r="G12" s="32" t="s">
        <v>3</v>
      </c>
      <c r="H12" s="32"/>
      <c r="I12" s="32"/>
      <c r="J12" s="32" t="s">
        <v>4</v>
      </c>
      <c r="K12" s="32"/>
      <c r="L12" s="32"/>
      <c r="M12" s="32" t="s">
        <v>5</v>
      </c>
      <c r="N12" s="32"/>
      <c r="O12" s="32"/>
      <c r="P12" s="32" t="s">
        <v>6</v>
      </c>
      <c r="Q12" s="32"/>
      <c r="R12" s="32"/>
      <c r="S12" s="28" t="s">
        <v>32</v>
      </c>
      <c r="T12" s="28"/>
      <c r="U12" s="28"/>
      <c r="V12" s="28" t="s">
        <v>33</v>
      </c>
      <c r="W12" s="28"/>
      <c r="X12" s="28"/>
      <c r="Y12" s="28" t="s">
        <v>34</v>
      </c>
      <c r="Z12" s="28"/>
      <c r="AA12" s="28"/>
      <c r="AB12" s="28" t="s">
        <v>35</v>
      </c>
      <c r="AC12" s="28"/>
      <c r="AD12" s="28"/>
      <c r="AE12" s="28" t="s">
        <v>36</v>
      </c>
      <c r="AF12" s="28"/>
      <c r="AG12" s="28"/>
    </row>
    <row r="13" spans="1:33" s="6" customFormat="1" ht="45" x14ac:dyDescent="0.25">
      <c r="A13" s="31"/>
      <c r="B13" s="31"/>
      <c r="C13" s="31"/>
      <c r="D13" s="7" t="s">
        <v>7</v>
      </c>
      <c r="E13" s="16" t="s">
        <v>8</v>
      </c>
      <c r="F13" s="16" t="s">
        <v>26</v>
      </c>
      <c r="G13" s="7" t="s">
        <v>7</v>
      </c>
      <c r="H13" s="16" t="s">
        <v>8</v>
      </c>
      <c r="I13" s="16" t="s">
        <v>26</v>
      </c>
      <c r="J13" s="7" t="s">
        <v>7</v>
      </c>
      <c r="K13" s="16" t="s">
        <v>8</v>
      </c>
      <c r="L13" s="16" t="s">
        <v>26</v>
      </c>
      <c r="M13" s="7" t="s">
        <v>7</v>
      </c>
      <c r="N13" s="16" t="s">
        <v>8</v>
      </c>
      <c r="O13" s="16" t="s">
        <v>26</v>
      </c>
      <c r="P13" s="7" t="s">
        <v>7</v>
      </c>
      <c r="Q13" s="16" t="s">
        <v>8</v>
      </c>
      <c r="R13" s="16" t="s">
        <v>26</v>
      </c>
      <c r="S13" s="7" t="s">
        <v>7</v>
      </c>
      <c r="T13" s="16" t="s">
        <v>8</v>
      </c>
      <c r="U13" s="16" t="s">
        <v>26</v>
      </c>
      <c r="V13" s="7" t="s">
        <v>7</v>
      </c>
      <c r="W13" s="16" t="s">
        <v>8</v>
      </c>
      <c r="X13" s="16" t="s">
        <v>26</v>
      </c>
      <c r="Y13" s="7" t="s">
        <v>7</v>
      </c>
      <c r="Z13" s="16" t="s">
        <v>8</v>
      </c>
      <c r="AA13" s="16" t="s">
        <v>26</v>
      </c>
      <c r="AB13" s="7" t="s">
        <v>7</v>
      </c>
      <c r="AC13" s="16" t="s">
        <v>8</v>
      </c>
      <c r="AD13" s="16" t="s">
        <v>26</v>
      </c>
      <c r="AE13" s="7" t="s">
        <v>7</v>
      </c>
      <c r="AF13" s="16" t="s">
        <v>8</v>
      </c>
      <c r="AG13" s="16" t="s">
        <v>26</v>
      </c>
    </row>
    <row r="14" spans="1:33" ht="94.5" x14ac:dyDescent="0.25">
      <c r="A14" s="14" t="s">
        <v>9</v>
      </c>
      <c r="B14" s="2" t="s">
        <v>31</v>
      </c>
      <c r="C14" s="15" t="s">
        <v>29</v>
      </c>
      <c r="D14" s="4">
        <f>SUM(E14:F14)</f>
        <v>800</v>
      </c>
      <c r="E14" s="4">
        <v>800</v>
      </c>
      <c r="F14" s="4">
        <v>0</v>
      </c>
      <c r="G14" s="4">
        <f>SUM(H14:I14)</f>
        <v>1203</v>
      </c>
      <c r="H14" s="4">
        <v>1203</v>
      </c>
      <c r="I14" s="4">
        <v>0</v>
      </c>
      <c r="J14" s="4">
        <f>SUM(K14:L14)</f>
        <v>500</v>
      </c>
      <c r="K14" s="4">
        <v>500</v>
      </c>
      <c r="L14" s="4">
        <v>0</v>
      </c>
      <c r="M14" s="4">
        <f>N14</f>
        <v>516</v>
      </c>
      <c r="N14" s="4">
        <v>516</v>
      </c>
      <c r="O14" s="4">
        <v>0</v>
      </c>
      <c r="P14" s="4">
        <f>SUM(Q14:R14)</f>
        <v>1883.7</v>
      </c>
      <c r="Q14" s="4">
        <v>1883.7</v>
      </c>
      <c r="R14" s="4">
        <v>0</v>
      </c>
      <c r="S14" s="17">
        <f>U14+T14</f>
        <v>2896.5</v>
      </c>
      <c r="T14" s="17">
        <v>2896.5</v>
      </c>
      <c r="U14" s="17">
        <v>0</v>
      </c>
      <c r="V14" s="17">
        <f>W14</f>
        <v>2755</v>
      </c>
      <c r="W14" s="17">
        <v>2755</v>
      </c>
      <c r="X14" s="17">
        <v>0</v>
      </c>
      <c r="Y14" s="17">
        <f>Z14+AA14</f>
        <v>15137</v>
      </c>
      <c r="Z14" s="17">
        <v>15137</v>
      </c>
      <c r="AA14" s="17">
        <v>0</v>
      </c>
      <c r="AB14" s="17">
        <f>AC14+AD14</f>
        <v>1000</v>
      </c>
      <c r="AC14" s="17">
        <v>1000</v>
      </c>
      <c r="AD14" s="17">
        <v>0</v>
      </c>
      <c r="AE14" s="17">
        <f>AF14+AG14</f>
        <v>0</v>
      </c>
      <c r="AF14" s="17">
        <v>0</v>
      </c>
      <c r="AG14" s="17">
        <v>0</v>
      </c>
    </row>
    <row r="15" spans="1:33" ht="63" x14ac:dyDescent="0.25">
      <c r="A15" s="14" t="s">
        <v>11</v>
      </c>
      <c r="B15" s="2" t="s">
        <v>16</v>
      </c>
      <c r="C15" s="15" t="s">
        <v>30</v>
      </c>
      <c r="D15" s="4">
        <f>SUM(E15:F15)</f>
        <v>0</v>
      </c>
      <c r="E15" s="4">
        <v>0</v>
      </c>
      <c r="F15" s="4">
        <v>0</v>
      </c>
      <c r="G15" s="4">
        <f>SUM(H15:I15)</f>
        <v>0</v>
      </c>
      <c r="H15" s="4">
        <v>0</v>
      </c>
      <c r="I15" s="4">
        <v>0</v>
      </c>
      <c r="J15" s="4">
        <f>SUM(K15:L15)</f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>Q15</f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</row>
    <row r="16" spans="1:33" ht="63" x14ac:dyDescent="0.25">
      <c r="A16" s="14" t="s">
        <v>12</v>
      </c>
      <c r="B16" s="2" t="s">
        <v>17</v>
      </c>
      <c r="C16" s="15" t="s">
        <v>30</v>
      </c>
      <c r="D16" s="33" t="s">
        <v>24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1:33" ht="78.75" x14ac:dyDescent="0.25">
      <c r="A17" s="14" t="s">
        <v>20</v>
      </c>
      <c r="B17" s="2" t="s">
        <v>19</v>
      </c>
      <c r="C17" s="15" t="s">
        <v>30</v>
      </c>
      <c r="D17" s="4">
        <f>SUM(E17:F17)</f>
        <v>0</v>
      </c>
      <c r="E17" s="4">
        <v>0</v>
      </c>
      <c r="F17" s="4">
        <v>0</v>
      </c>
      <c r="G17" s="4">
        <f>SUM(H17:I17)</f>
        <v>0</v>
      </c>
      <c r="H17" s="4">
        <v>0</v>
      </c>
      <c r="I17" s="4">
        <v>0</v>
      </c>
      <c r="J17" s="4">
        <f>SUM(K17:L17)</f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>Q17</f>
        <v>0</v>
      </c>
      <c r="Q17" s="4">
        <v>0</v>
      </c>
      <c r="R17" s="4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</row>
    <row r="18" spans="1:33" ht="47.25" customHeight="1" x14ac:dyDescent="0.25">
      <c r="A18" s="14" t="s">
        <v>21</v>
      </c>
      <c r="B18" s="2" t="s">
        <v>18</v>
      </c>
      <c r="C18" s="15" t="s">
        <v>30</v>
      </c>
      <c r="D18" s="33" t="s">
        <v>24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</row>
    <row r="19" spans="1:33" ht="63" x14ac:dyDescent="0.25">
      <c r="A19" s="14" t="s">
        <v>22</v>
      </c>
      <c r="B19" s="2" t="s">
        <v>25</v>
      </c>
      <c r="C19" s="15" t="s">
        <v>29</v>
      </c>
      <c r="D19" s="4">
        <f>SUM(E19:F19)</f>
        <v>0</v>
      </c>
      <c r="E19" s="4">
        <v>0</v>
      </c>
      <c r="F19" s="4">
        <v>0</v>
      </c>
      <c r="G19" s="4">
        <f t="shared" ref="G19:G20" si="0">SUM(H19:I19)</f>
        <v>784</v>
      </c>
      <c r="H19" s="4">
        <v>784</v>
      </c>
      <c r="I19" s="4">
        <v>0</v>
      </c>
      <c r="J19" s="4">
        <f t="shared" ref="J19" si="1">SUM(K19:L19)</f>
        <v>2500</v>
      </c>
      <c r="K19" s="4">
        <v>2500</v>
      </c>
      <c r="L19" s="4">
        <v>0</v>
      </c>
      <c r="M19" s="4">
        <f t="shared" ref="M19" si="2">SUM(N19:O19)</f>
        <v>0</v>
      </c>
      <c r="N19" s="4">
        <v>0</v>
      </c>
      <c r="O19" s="4">
        <v>0</v>
      </c>
      <c r="P19" s="4">
        <f t="shared" ref="P19" si="3">SUM(Q19:R19)</f>
        <v>0</v>
      </c>
      <c r="Q19" s="4">
        <v>0</v>
      </c>
      <c r="R19" s="4">
        <v>0</v>
      </c>
      <c r="S19" s="4">
        <f>T19+U19</f>
        <v>8413.7999999999993</v>
      </c>
      <c r="T19" s="4">
        <v>8413.7999999999993</v>
      </c>
      <c r="U19" s="4">
        <v>0</v>
      </c>
      <c r="V19" s="4">
        <f>W19+X19</f>
        <v>0</v>
      </c>
      <c r="W19" s="4">
        <v>0</v>
      </c>
      <c r="X19" s="4">
        <v>0</v>
      </c>
      <c r="Y19" s="4">
        <f>Z19+AA19</f>
        <v>34534.1</v>
      </c>
      <c r="Z19" s="4">
        <v>3453</v>
      </c>
      <c r="AA19" s="4">
        <v>31081.1</v>
      </c>
      <c r="AB19" s="4">
        <f>AC19+AD19</f>
        <v>11203.2</v>
      </c>
      <c r="AC19" s="4">
        <v>1120</v>
      </c>
      <c r="AD19" s="4">
        <v>10083.200000000001</v>
      </c>
      <c r="AE19" s="4">
        <f>AF19+AG19</f>
        <v>0</v>
      </c>
      <c r="AF19" s="4">
        <v>0</v>
      </c>
      <c r="AG19" s="4">
        <v>0</v>
      </c>
    </row>
    <row r="20" spans="1:33" ht="32.25" customHeight="1" x14ac:dyDescent="0.25">
      <c r="A20" s="29" t="s">
        <v>13</v>
      </c>
      <c r="B20" s="29"/>
      <c r="C20" s="8">
        <f>D20+G20+J20+M20+P20+S20+V20+Y20+AB20+AE20</f>
        <v>84126.3</v>
      </c>
      <c r="D20" s="3">
        <f>SUM(E20:F20)</f>
        <v>800</v>
      </c>
      <c r="E20" s="3">
        <f>SUBTOTAL(9,E14:E19)</f>
        <v>800</v>
      </c>
      <c r="F20" s="3">
        <f>SUBTOTAL(9,F14:F19)</f>
        <v>0</v>
      </c>
      <c r="G20" s="3">
        <f t="shared" si="0"/>
        <v>1987</v>
      </c>
      <c r="H20" s="3">
        <f>SUBTOTAL(9,H14:H19)</f>
        <v>1987</v>
      </c>
      <c r="I20" s="3">
        <f>SUBTOTAL(9,I14:I19)</f>
        <v>0</v>
      </c>
      <c r="J20" s="3">
        <f t="shared" ref="J20" si="4">SUM(K20:L20)</f>
        <v>3000</v>
      </c>
      <c r="K20" s="3">
        <f>SUBTOTAL(9,K14:K19)</f>
        <v>3000</v>
      </c>
      <c r="L20" s="3">
        <f>SUBTOTAL(9,L14:L19)</f>
        <v>0</v>
      </c>
      <c r="M20" s="3">
        <f t="shared" ref="M20" si="5">SUM(N20:O20)</f>
        <v>516</v>
      </c>
      <c r="N20" s="3">
        <f>SUBTOTAL(9,N14:N19)</f>
        <v>516</v>
      </c>
      <c r="O20" s="3">
        <f>SUBTOTAL(9,O14:O19)</f>
        <v>0</v>
      </c>
      <c r="P20" s="3">
        <f t="shared" ref="P20" si="6">SUM(Q20:R20)</f>
        <v>1883.7</v>
      </c>
      <c r="Q20" s="3">
        <f>SUBTOTAL(9,Q14:Q19)</f>
        <v>1883.7</v>
      </c>
      <c r="R20" s="3">
        <f>SUBTOTAL(9,R14:R19)</f>
        <v>0</v>
      </c>
      <c r="S20" s="8">
        <f t="shared" ref="S20:AG20" si="7">S14+S15+S17+S19</f>
        <v>11310.3</v>
      </c>
      <c r="T20" s="17">
        <f t="shared" si="7"/>
        <v>11310.3</v>
      </c>
      <c r="U20" s="17">
        <f t="shared" si="7"/>
        <v>0</v>
      </c>
      <c r="V20" s="8">
        <f t="shared" si="7"/>
        <v>2755</v>
      </c>
      <c r="W20" s="17">
        <f t="shared" si="7"/>
        <v>2755</v>
      </c>
      <c r="X20" s="17">
        <f t="shared" si="7"/>
        <v>0</v>
      </c>
      <c r="Y20" s="8">
        <f t="shared" si="7"/>
        <v>49671.1</v>
      </c>
      <c r="Z20" s="17">
        <f t="shared" si="7"/>
        <v>18590</v>
      </c>
      <c r="AA20" s="17">
        <f t="shared" si="7"/>
        <v>31081.1</v>
      </c>
      <c r="AB20" s="8">
        <f t="shared" si="7"/>
        <v>12203.2</v>
      </c>
      <c r="AC20" s="17">
        <f t="shared" si="7"/>
        <v>2120</v>
      </c>
      <c r="AD20" s="17">
        <f t="shared" si="7"/>
        <v>10083.200000000001</v>
      </c>
      <c r="AE20" s="8">
        <f t="shared" si="7"/>
        <v>0</v>
      </c>
      <c r="AF20" s="17">
        <f t="shared" si="7"/>
        <v>0</v>
      </c>
      <c r="AG20" s="17">
        <f t="shared" si="7"/>
        <v>0</v>
      </c>
    </row>
    <row r="21" spans="1:33" outlineLevel="1" x14ac:dyDescent="0.25">
      <c r="A21" s="32" t="s">
        <v>14</v>
      </c>
      <c r="B21" s="32"/>
      <c r="C21" s="15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</row>
    <row r="22" spans="1:33" s="9" customFormat="1" ht="37.5" customHeight="1" outlineLevel="1" x14ac:dyDescent="0.25">
      <c r="A22" s="30" t="s">
        <v>10</v>
      </c>
      <c r="B22" s="30"/>
      <c r="C22" s="12">
        <f t="shared" ref="C22" si="8">SUM(D22,G22,J22,M22,P22)</f>
        <v>0</v>
      </c>
      <c r="D22" s="4">
        <f>SUM(E22:F22)</f>
        <v>0</v>
      </c>
      <c r="E22" s="4">
        <f>SUMIF($C$14:$C$19,"КУМИ",E14:E19)</f>
        <v>0</v>
      </c>
      <c r="F22" s="4">
        <f>SUMIF($C$14:$C$19,"КУМИ",F14:F19)</f>
        <v>0</v>
      </c>
      <c r="G22" s="4">
        <f t="shared" ref="G22:G23" si="9">SUM(H22:I22)</f>
        <v>0</v>
      </c>
      <c r="H22" s="4">
        <f>SUMIF($C$14:$C$19,"КУМИ",H14:H19)</f>
        <v>0</v>
      </c>
      <c r="I22" s="4">
        <f>SUMIF($C$14:$C$19,"КУМИ",I14:I19)</f>
        <v>0</v>
      </c>
      <c r="J22" s="4">
        <f t="shared" ref="J22:J23" si="10">SUM(K22:L22)</f>
        <v>0</v>
      </c>
      <c r="K22" s="4">
        <f>SUMIF($C$14:$C$19,"КУМИ",K14:K19)</f>
        <v>0</v>
      </c>
      <c r="L22" s="4">
        <f>SUMIF($C$14:$C$19,"КУМИ",L14:L19)</f>
        <v>0</v>
      </c>
      <c r="M22" s="4">
        <f t="shared" ref="M22:M23" si="11">SUM(N22:O22)</f>
        <v>0</v>
      </c>
      <c r="N22" s="4">
        <f>SUMIF($C$14:$C$19,"КУМИ",N14:N19)</f>
        <v>0</v>
      </c>
      <c r="O22" s="4">
        <f>SUMIF($C$14:$C$19,"КУМИ",O14:O19)</f>
        <v>0</v>
      </c>
      <c r="P22" s="4">
        <f t="shared" ref="P22:P23" si="12">SUM(Q22:R22)</f>
        <v>0</v>
      </c>
      <c r="Q22" s="4">
        <f>SUMIF($C$14:$C$19,"КУМИ",Q14:Q19)</f>
        <v>0</v>
      </c>
      <c r="R22" s="4">
        <f>SUMIF($C$14:$C$19,"КУМИ",R14:R19)</f>
        <v>0</v>
      </c>
      <c r="S22" s="17">
        <f>S15+S17</f>
        <v>0</v>
      </c>
      <c r="T22" s="17">
        <f t="shared" ref="T22:AG22" si="13">T15+T17</f>
        <v>0</v>
      </c>
      <c r="U22" s="17">
        <f t="shared" si="13"/>
        <v>0</v>
      </c>
      <c r="V22" s="17">
        <f t="shared" si="13"/>
        <v>0</v>
      </c>
      <c r="W22" s="17">
        <f t="shared" si="13"/>
        <v>0</v>
      </c>
      <c r="X22" s="17">
        <f t="shared" si="13"/>
        <v>0</v>
      </c>
      <c r="Y22" s="17">
        <f t="shared" si="13"/>
        <v>0</v>
      </c>
      <c r="Z22" s="17">
        <f t="shared" si="13"/>
        <v>0</v>
      </c>
      <c r="AA22" s="17">
        <f t="shared" si="13"/>
        <v>0</v>
      </c>
      <c r="AB22" s="17">
        <f t="shared" si="13"/>
        <v>0</v>
      </c>
      <c r="AC22" s="17">
        <f t="shared" si="13"/>
        <v>0</v>
      </c>
      <c r="AD22" s="17">
        <f t="shared" si="13"/>
        <v>0</v>
      </c>
      <c r="AE22" s="17">
        <f t="shared" si="13"/>
        <v>0</v>
      </c>
      <c r="AF22" s="17">
        <f t="shared" si="13"/>
        <v>0</v>
      </c>
      <c r="AG22" s="17">
        <f t="shared" si="13"/>
        <v>0</v>
      </c>
    </row>
    <row r="23" spans="1:33" s="9" customFormat="1" ht="18.75" customHeight="1" outlineLevel="1" x14ac:dyDescent="0.25">
      <c r="A23" s="30" t="s">
        <v>15</v>
      </c>
      <c r="B23" s="30"/>
      <c r="C23" s="12">
        <f>D23+G23+J23+M23+P23+S23+V23+Y23+AB23+AE23</f>
        <v>84126.3</v>
      </c>
      <c r="D23" s="3">
        <f>SUM(E23:F23)</f>
        <v>800</v>
      </c>
      <c r="E23" s="4">
        <f>SUMIF($C$14:$C$19,"УАиГ",E14:E19)</f>
        <v>800</v>
      </c>
      <c r="F23" s="4">
        <f>SUMIF($C$14:$C$19,"УАиГ",F14:F19)</f>
        <v>0</v>
      </c>
      <c r="G23" s="3">
        <f t="shared" si="9"/>
        <v>1987</v>
      </c>
      <c r="H23" s="4">
        <f>SUMIF($C$14:$C$19,"УАиГ",H14:H19)</f>
        <v>1987</v>
      </c>
      <c r="I23" s="4">
        <f>SUMIF($C$14:$C$19,"УАиГ",I14:I19)</f>
        <v>0</v>
      </c>
      <c r="J23" s="3">
        <f t="shared" si="10"/>
        <v>3000</v>
      </c>
      <c r="K23" s="4">
        <f>SUMIF($C$14:$C$19,"УАиГ",K14:K19)</f>
        <v>3000</v>
      </c>
      <c r="L23" s="4">
        <f>SUMIF($C$14:$C$19,"УАиГ",L14:L19)</f>
        <v>0</v>
      </c>
      <c r="M23" s="3">
        <f t="shared" si="11"/>
        <v>516</v>
      </c>
      <c r="N23" s="4">
        <f>SUMIF($C$14:$C$19,"УАиГ",N14:N19)</f>
        <v>516</v>
      </c>
      <c r="O23" s="4">
        <f>SUMIF($C$14:$C$19,"УАиГ",O14:O19)</f>
        <v>0</v>
      </c>
      <c r="P23" s="3">
        <f t="shared" si="12"/>
        <v>1883.7</v>
      </c>
      <c r="Q23" s="4">
        <f>SUMIF($C$14:$C$19,"УАиГ",Q14:Q19)</f>
        <v>1883.7</v>
      </c>
      <c r="R23" s="4">
        <f>SUMIF($C$14:$C$19,"УАиГ",R14:R19)</f>
        <v>0</v>
      </c>
      <c r="S23" s="8">
        <f>S14+S19</f>
        <v>11310.3</v>
      </c>
      <c r="T23" s="17">
        <f t="shared" ref="T23:AG23" si="14">T14+T19</f>
        <v>11310.3</v>
      </c>
      <c r="U23" s="17">
        <f t="shared" si="14"/>
        <v>0</v>
      </c>
      <c r="V23" s="8">
        <f t="shared" si="14"/>
        <v>2755</v>
      </c>
      <c r="W23" s="17">
        <f t="shared" si="14"/>
        <v>2755</v>
      </c>
      <c r="X23" s="17">
        <f t="shared" si="14"/>
        <v>0</v>
      </c>
      <c r="Y23" s="8">
        <f t="shared" si="14"/>
        <v>49671.1</v>
      </c>
      <c r="Z23" s="17">
        <f t="shared" si="14"/>
        <v>18590</v>
      </c>
      <c r="AA23" s="17">
        <f t="shared" si="14"/>
        <v>31081.1</v>
      </c>
      <c r="AB23" s="8">
        <f t="shared" si="14"/>
        <v>12203.2</v>
      </c>
      <c r="AC23" s="17">
        <f t="shared" si="14"/>
        <v>2120</v>
      </c>
      <c r="AD23" s="17">
        <f t="shared" si="14"/>
        <v>10083.200000000001</v>
      </c>
      <c r="AE23" s="8">
        <f t="shared" si="14"/>
        <v>0</v>
      </c>
      <c r="AF23" s="17">
        <f t="shared" si="14"/>
        <v>0</v>
      </c>
      <c r="AG23" s="17">
        <f t="shared" si="14"/>
        <v>0</v>
      </c>
    </row>
    <row r="24" spans="1:33" s="9" customFormat="1" ht="18.75" customHeight="1" outlineLevel="1" x14ac:dyDescent="0.25">
      <c r="B24" s="19"/>
      <c r="C24" s="20"/>
      <c r="D24" s="21"/>
      <c r="E24" s="22"/>
      <c r="F24" s="22"/>
      <c r="G24" s="21"/>
      <c r="H24" s="22"/>
      <c r="I24" s="22"/>
      <c r="J24" s="21"/>
      <c r="K24" s="22"/>
      <c r="L24" s="22"/>
      <c r="M24" s="21"/>
      <c r="N24" s="22"/>
      <c r="O24" s="22"/>
      <c r="P24" s="21"/>
      <c r="Q24" s="22"/>
      <c r="R24" s="22"/>
      <c r="S24" s="23"/>
      <c r="T24" s="24"/>
      <c r="U24" s="24"/>
      <c r="V24" s="23"/>
      <c r="W24" s="24"/>
      <c r="X24" s="24"/>
      <c r="Y24" s="23"/>
      <c r="Z24" s="24"/>
      <c r="AA24" s="24"/>
      <c r="AB24" s="23"/>
      <c r="AC24" s="24"/>
      <c r="AD24" s="24"/>
      <c r="AE24" s="23"/>
      <c r="AF24" s="24"/>
      <c r="AG24" s="24"/>
    </row>
    <row r="26" spans="1:33" x14ac:dyDescent="0.25">
      <c r="A26" s="5" t="s">
        <v>27</v>
      </c>
    </row>
    <row r="27" spans="1:33" ht="18.75" x14ac:dyDescent="0.3">
      <c r="A27" s="5" t="s">
        <v>40</v>
      </c>
      <c r="D27" s="25"/>
    </row>
    <row r="29" spans="1:33" x14ac:dyDescent="0.25">
      <c r="L29" s="18"/>
    </row>
    <row r="30" spans="1:33" x14ac:dyDescent="0.25">
      <c r="C30" s="11" t="s">
        <v>41</v>
      </c>
      <c r="D30" s="36">
        <f>D32+D34</f>
        <v>84126.3</v>
      </c>
      <c r="E30" s="37"/>
    </row>
    <row r="31" spans="1:33" x14ac:dyDescent="0.25">
      <c r="I31" s="18"/>
    </row>
    <row r="32" spans="1:33" x14ac:dyDescent="0.25">
      <c r="C32" s="11" t="s">
        <v>42</v>
      </c>
      <c r="D32" s="36">
        <f>E23+H23+K23+N23+Q23+T23+W23+Z23+AC23+AF23</f>
        <v>42962</v>
      </c>
      <c r="E32" s="36"/>
    </row>
    <row r="34" spans="3:5" x14ac:dyDescent="0.25">
      <c r="C34" s="26" t="s">
        <v>43</v>
      </c>
      <c r="D34" s="36">
        <f>F23+I23+L23+O23+R23+U23+X23+AA23+AD23+AG23</f>
        <v>41164.300000000003</v>
      </c>
      <c r="E34" s="37"/>
    </row>
    <row r="35" spans="3:5" x14ac:dyDescent="0.25">
      <c r="C35" s="26"/>
    </row>
    <row r="36" spans="3:5" x14ac:dyDescent="0.25">
      <c r="C36" s="26"/>
    </row>
  </sheetData>
  <mergeCells count="30">
    <mergeCell ref="D32:E32"/>
    <mergeCell ref="D34:E34"/>
    <mergeCell ref="D30:E30"/>
    <mergeCell ref="AB1:AG1"/>
    <mergeCell ref="AB2:AG2"/>
    <mergeCell ref="AB4:AG4"/>
    <mergeCell ref="D12:F12"/>
    <mergeCell ref="V12:X12"/>
    <mergeCell ref="Y12:AA12"/>
    <mergeCell ref="AB12:AD12"/>
    <mergeCell ref="G12:I12"/>
    <mergeCell ref="J12:L12"/>
    <mergeCell ref="M12:O12"/>
    <mergeCell ref="P12:R12"/>
    <mergeCell ref="AB6:AG6"/>
    <mergeCell ref="A8:AG8"/>
    <mergeCell ref="AB7:AG7"/>
    <mergeCell ref="AE12:AG12"/>
    <mergeCell ref="A20:B20"/>
    <mergeCell ref="A23:B23"/>
    <mergeCell ref="A11:A13"/>
    <mergeCell ref="B11:B13"/>
    <mergeCell ref="C11:C13"/>
    <mergeCell ref="A21:B21"/>
    <mergeCell ref="A22:B22"/>
    <mergeCell ref="D16:AG16"/>
    <mergeCell ref="D18:AG18"/>
    <mergeCell ref="D11:AG11"/>
    <mergeCell ref="D21:AG21"/>
    <mergeCell ref="S12:U12"/>
  </mergeCells>
  <pageMargins left="0.78740157480314965" right="0.39370078740157483" top="0.59055118110236227" bottom="0.59055118110236227" header="0.19685039370078741" footer="0.19685039370078741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Болесова</cp:lastModifiedBy>
  <cp:lastPrinted>2022-12-26T05:21:06Z</cp:lastPrinted>
  <dcterms:created xsi:type="dcterms:W3CDTF">2015-09-07T12:17:59Z</dcterms:created>
  <dcterms:modified xsi:type="dcterms:W3CDTF">2022-12-29T13:31:53Z</dcterms:modified>
</cp:coreProperties>
</file>