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1015" windowHeight="8205" activeTab="3"/>
  </bookViews>
  <sheets>
    <sheet name="1 категория" sheetId="1" r:id="rId1"/>
    <sheet name="2 категория" sheetId="7" r:id="rId2"/>
    <sheet name="3 категория " sheetId="9" r:id="rId3"/>
    <sheet name="4 категория" sheetId="11" r:id="rId4"/>
  </sheets>
  <calcPr calcId="124519"/>
</workbook>
</file>

<file path=xl/calcChain.xml><?xml version="1.0" encoding="utf-8"?>
<calcChain xmlns="http://schemas.openxmlformats.org/spreadsheetml/2006/main">
  <c r="C13" i="1"/>
  <c r="C56"/>
  <c r="C94"/>
  <c r="C87" s="1"/>
  <c r="C113" s="1"/>
  <c r="C115" s="1"/>
  <c r="C114"/>
  <c r="D114" s="1"/>
  <c r="E13"/>
  <c r="E56"/>
  <c r="E87"/>
  <c r="F114" i="11"/>
  <c r="F112"/>
  <c r="F111"/>
  <c r="F102"/>
  <c r="F94"/>
  <c r="F78"/>
  <c r="F75"/>
  <c r="F63"/>
  <c r="F62"/>
  <c r="F46"/>
  <c r="F37"/>
  <c r="F27"/>
  <c r="F23"/>
  <c r="F14"/>
  <c r="D114"/>
  <c r="D112"/>
  <c r="D111"/>
  <c r="D102"/>
  <c r="D94"/>
  <c r="D78"/>
  <c r="D75"/>
  <c r="D63"/>
  <c r="D62"/>
  <c r="D46"/>
  <c r="D37"/>
  <c r="D27"/>
  <c r="D23"/>
  <c r="D14"/>
  <c r="P114" i="9"/>
  <c r="P110"/>
  <c r="P70"/>
  <c r="P63"/>
  <c r="P52"/>
  <c r="P42"/>
  <c r="N114"/>
  <c r="N51"/>
  <c r="P115" i="7"/>
  <c r="P116"/>
  <c r="P114"/>
  <c r="P113"/>
  <c r="P112"/>
  <c r="P111"/>
  <c r="P110"/>
  <c r="P109"/>
  <c r="P103"/>
  <c r="P95"/>
  <c r="P89"/>
  <c r="P79"/>
  <c r="P76"/>
  <c r="P71"/>
  <c r="P64"/>
  <c r="P63"/>
  <c r="P54"/>
  <c r="P53"/>
  <c r="P52"/>
  <c r="P47"/>
  <c r="P43"/>
  <c r="P38"/>
  <c r="P34"/>
  <c r="P31"/>
  <c r="P28"/>
  <c r="P24"/>
  <c r="P20"/>
  <c r="P15"/>
  <c r="N116"/>
  <c r="N115"/>
  <c r="N114"/>
  <c r="M114"/>
  <c r="N113"/>
  <c r="N112"/>
  <c r="N111"/>
  <c r="N110"/>
  <c r="N109"/>
  <c r="N103"/>
  <c r="N95"/>
  <c r="N89"/>
  <c r="N57"/>
  <c r="N76"/>
  <c r="N79"/>
  <c r="N71"/>
  <c r="N64"/>
  <c r="N63"/>
  <c r="N54"/>
  <c r="N53"/>
  <c r="N52"/>
  <c r="N47"/>
  <c r="N43"/>
  <c r="N38"/>
  <c r="N31"/>
  <c r="N34"/>
  <c r="N28"/>
  <c r="N24"/>
  <c r="N20"/>
  <c r="N15"/>
  <c r="F112" i="1"/>
  <c r="F114"/>
  <c r="F111"/>
  <c r="F110"/>
  <c r="F109"/>
  <c r="F108"/>
  <c r="F102"/>
  <c r="F94"/>
  <c r="F88"/>
  <c r="F82"/>
  <c r="F78"/>
  <c r="F75"/>
  <c r="F70"/>
  <c r="F63"/>
  <c r="F62"/>
  <c r="F57"/>
  <c r="F53"/>
  <c r="F52"/>
  <c r="F51"/>
  <c r="F46"/>
  <c r="F42"/>
  <c r="F37"/>
  <c r="F33"/>
  <c r="F30"/>
  <c r="F27"/>
  <c r="F23"/>
  <c r="F14"/>
  <c r="F19"/>
  <c r="D112"/>
  <c r="D111"/>
  <c r="D110"/>
  <c r="D109"/>
  <c r="D108"/>
  <c r="D102"/>
  <c r="D88"/>
  <c r="D82"/>
  <c r="D78"/>
  <c r="D75"/>
  <c r="D70"/>
  <c r="D63"/>
  <c r="D62"/>
  <c r="D57"/>
  <c r="D33"/>
  <c r="D30"/>
  <c r="D27"/>
  <c r="D23"/>
  <c r="D19"/>
  <c r="D42"/>
  <c r="D53"/>
  <c r="D52"/>
  <c r="D51"/>
  <c r="D46"/>
  <c r="D37"/>
  <c r="D14"/>
  <c r="E87" i="11"/>
  <c r="C87"/>
  <c r="E56"/>
  <c r="C56"/>
  <c r="E13"/>
  <c r="C13"/>
  <c r="L114" i="9"/>
  <c r="K114"/>
  <c r="M114" s="1"/>
  <c r="L112"/>
  <c r="O112" s="1"/>
  <c r="P112" s="1"/>
  <c r="K112"/>
  <c r="M112" s="1"/>
  <c r="N112" s="1"/>
  <c r="L111"/>
  <c r="O111" s="1"/>
  <c r="P111" s="1"/>
  <c r="K111"/>
  <c r="M111" s="1"/>
  <c r="N111" s="1"/>
  <c r="L110"/>
  <c r="O110" s="1"/>
  <c r="K110"/>
  <c r="M110" s="1"/>
  <c r="N110" s="1"/>
  <c r="L109"/>
  <c r="O109" s="1"/>
  <c r="P109" s="1"/>
  <c r="K109"/>
  <c r="M109" s="1"/>
  <c r="N109" s="1"/>
  <c r="L108"/>
  <c r="O108" s="1"/>
  <c r="P108" s="1"/>
  <c r="K108"/>
  <c r="M108" s="1"/>
  <c r="N108" s="1"/>
  <c r="L102"/>
  <c r="O102" s="1"/>
  <c r="P102" s="1"/>
  <c r="K102"/>
  <c r="M102" s="1"/>
  <c r="N102" s="1"/>
  <c r="L94"/>
  <c r="O94" s="1"/>
  <c r="P94" s="1"/>
  <c r="K94"/>
  <c r="M94" s="1"/>
  <c r="N94" s="1"/>
  <c r="L88"/>
  <c r="O88" s="1"/>
  <c r="P88" s="1"/>
  <c r="K88"/>
  <c r="M88" s="1"/>
  <c r="N88" s="1"/>
  <c r="J87"/>
  <c r="I87"/>
  <c r="H87"/>
  <c r="G87"/>
  <c r="F87"/>
  <c r="E87"/>
  <c r="D87"/>
  <c r="C87"/>
  <c r="O82"/>
  <c r="M82"/>
  <c r="L78"/>
  <c r="O78" s="1"/>
  <c r="P78" s="1"/>
  <c r="K78"/>
  <c r="M78" s="1"/>
  <c r="N78" s="1"/>
  <c r="L75"/>
  <c r="O75" s="1"/>
  <c r="P75" s="1"/>
  <c r="K75"/>
  <c r="M75" s="1"/>
  <c r="N75" s="1"/>
  <c r="L70"/>
  <c r="K70"/>
  <c r="M70" s="1"/>
  <c r="N70" s="1"/>
  <c r="L63"/>
  <c r="K63"/>
  <c r="M63" s="1"/>
  <c r="N63" s="1"/>
  <c r="L62"/>
  <c r="O62" s="1"/>
  <c r="P62" s="1"/>
  <c r="K62"/>
  <c r="M62" s="1"/>
  <c r="N62" s="1"/>
  <c r="O57"/>
  <c r="M57"/>
  <c r="J56"/>
  <c r="I56"/>
  <c r="H56"/>
  <c r="G56"/>
  <c r="F56"/>
  <c r="E56"/>
  <c r="D56"/>
  <c r="C56"/>
  <c r="L53"/>
  <c r="O53" s="1"/>
  <c r="P53" s="1"/>
  <c r="K53"/>
  <c r="M53" s="1"/>
  <c r="N53" s="1"/>
  <c r="L52"/>
  <c r="O52" s="1"/>
  <c r="K52"/>
  <c r="M52" s="1"/>
  <c r="N52" s="1"/>
  <c r="L51"/>
  <c r="O51" s="1"/>
  <c r="P51" s="1"/>
  <c r="K51"/>
  <c r="M51" s="1"/>
  <c r="L46"/>
  <c r="O46" s="1"/>
  <c r="P46" s="1"/>
  <c r="K46"/>
  <c r="M46" s="1"/>
  <c r="N46" s="1"/>
  <c r="L42"/>
  <c r="K42"/>
  <c r="M42" s="1"/>
  <c r="N42" s="1"/>
  <c r="L37"/>
  <c r="O37" s="1"/>
  <c r="P37" s="1"/>
  <c r="K37"/>
  <c r="M37" s="1"/>
  <c r="N37" s="1"/>
  <c r="L33"/>
  <c r="O33" s="1"/>
  <c r="P33" s="1"/>
  <c r="K33"/>
  <c r="M33" s="1"/>
  <c r="N33" s="1"/>
  <c r="L30"/>
  <c r="O30" s="1"/>
  <c r="P30" s="1"/>
  <c r="K30"/>
  <c r="M30" s="1"/>
  <c r="N30" s="1"/>
  <c r="L27"/>
  <c r="O27" s="1"/>
  <c r="P27" s="1"/>
  <c r="K27"/>
  <c r="M27" s="1"/>
  <c r="N27" s="1"/>
  <c r="L23"/>
  <c r="O23" s="1"/>
  <c r="P23" s="1"/>
  <c r="K23"/>
  <c r="M23" s="1"/>
  <c r="N23" s="1"/>
  <c r="L19"/>
  <c r="O19" s="1"/>
  <c r="P19" s="1"/>
  <c r="K19"/>
  <c r="M19" s="1"/>
  <c r="N19" s="1"/>
  <c r="L14"/>
  <c r="O14" s="1"/>
  <c r="P14" s="1"/>
  <c r="K14"/>
  <c r="M14" s="1"/>
  <c r="N14" s="1"/>
  <c r="J13"/>
  <c r="I13"/>
  <c r="H13"/>
  <c r="G13"/>
  <c r="F13"/>
  <c r="E13"/>
  <c r="D13"/>
  <c r="C13"/>
  <c r="M115" i="7"/>
  <c r="M113"/>
  <c r="O112"/>
  <c r="M112"/>
  <c r="O111"/>
  <c r="M111"/>
  <c r="O110"/>
  <c r="M110"/>
  <c r="O109"/>
  <c r="M109"/>
  <c r="O103"/>
  <c r="M103"/>
  <c r="O95"/>
  <c r="M95"/>
  <c r="O89"/>
  <c r="M89"/>
  <c r="O83"/>
  <c r="M83"/>
  <c r="O79"/>
  <c r="M79"/>
  <c r="O76"/>
  <c r="M76"/>
  <c r="M71"/>
  <c r="M64"/>
  <c r="O63"/>
  <c r="M63"/>
  <c r="O58"/>
  <c r="M58"/>
  <c r="O53"/>
  <c r="M53"/>
  <c r="O52"/>
  <c r="M52"/>
  <c r="O47"/>
  <c r="M47"/>
  <c r="O43"/>
  <c r="M43"/>
  <c r="O38"/>
  <c r="M38"/>
  <c r="O34"/>
  <c r="M34"/>
  <c r="O31"/>
  <c r="M31"/>
  <c r="O28"/>
  <c r="M28"/>
  <c r="O24"/>
  <c r="M24"/>
  <c r="O20"/>
  <c r="M20"/>
  <c r="O15"/>
  <c r="M15"/>
  <c r="L15"/>
  <c r="O54"/>
  <c r="M54"/>
  <c r="L115"/>
  <c r="K115"/>
  <c r="L113"/>
  <c r="K113"/>
  <c r="L112"/>
  <c r="K112"/>
  <c r="L111"/>
  <c r="K111"/>
  <c r="L110"/>
  <c r="K110"/>
  <c r="L109"/>
  <c r="K109"/>
  <c r="L103"/>
  <c r="K103"/>
  <c r="L95"/>
  <c r="K95"/>
  <c r="L89"/>
  <c r="K89"/>
  <c r="L79"/>
  <c r="K79"/>
  <c r="L76"/>
  <c r="K76"/>
  <c r="L71"/>
  <c r="K71"/>
  <c r="L64"/>
  <c r="K64"/>
  <c r="L63"/>
  <c r="K63"/>
  <c r="L54"/>
  <c r="K54"/>
  <c r="L53"/>
  <c r="K53"/>
  <c r="L52"/>
  <c r="K52"/>
  <c r="L47"/>
  <c r="K47"/>
  <c r="L43"/>
  <c r="K43"/>
  <c r="L38"/>
  <c r="K38"/>
  <c r="L34"/>
  <c r="K34"/>
  <c r="L31"/>
  <c r="K31"/>
  <c r="L28"/>
  <c r="K28"/>
  <c r="L24"/>
  <c r="K24"/>
  <c r="L20"/>
  <c r="K20"/>
  <c r="K15"/>
  <c r="J88"/>
  <c r="I88"/>
  <c r="J57"/>
  <c r="I57"/>
  <c r="J14"/>
  <c r="I14"/>
  <c r="H88"/>
  <c r="G88"/>
  <c r="H57"/>
  <c r="G57"/>
  <c r="H14"/>
  <c r="G14"/>
  <c r="F88"/>
  <c r="E88"/>
  <c r="F57"/>
  <c r="E57"/>
  <c r="F14"/>
  <c r="E14"/>
  <c r="D88"/>
  <c r="C88"/>
  <c r="D57"/>
  <c r="C57"/>
  <c r="D14"/>
  <c r="C14"/>
  <c r="E113" i="1" l="1"/>
  <c r="E115" s="1"/>
  <c r="D94"/>
  <c r="D87" s="1"/>
  <c r="F87" i="11"/>
  <c r="F113" s="1"/>
  <c r="F115" s="1"/>
  <c r="F56"/>
  <c r="F13"/>
  <c r="D87"/>
  <c r="D113" s="1"/>
  <c r="D115" s="1"/>
  <c r="D56"/>
  <c r="D13"/>
  <c r="P87" i="9"/>
  <c r="P56"/>
  <c r="P13"/>
  <c r="N87"/>
  <c r="N56"/>
  <c r="N13"/>
  <c r="P88" i="7"/>
  <c r="P57"/>
  <c r="P14"/>
  <c r="N88"/>
  <c r="N14"/>
  <c r="F87" i="1"/>
  <c r="F56"/>
  <c r="F13"/>
  <c r="D56"/>
  <c r="D13"/>
  <c r="C113" i="11"/>
  <c r="C115" s="1"/>
  <c r="E113"/>
  <c r="K13" i="9"/>
  <c r="M87"/>
  <c r="M13"/>
  <c r="K87"/>
  <c r="L56"/>
  <c r="K56"/>
  <c r="O56"/>
  <c r="C113"/>
  <c r="C115" s="1"/>
  <c r="G113"/>
  <c r="G115" s="1"/>
  <c r="F113"/>
  <c r="J113"/>
  <c r="E113"/>
  <c r="E115" s="1"/>
  <c r="I113"/>
  <c r="I115" s="1"/>
  <c r="D113"/>
  <c r="H113"/>
  <c r="O13"/>
  <c r="M56"/>
  <c r="O87"/>
  <c r="L13"/>
  <c r="L87"/>
  <c r="M88" i="7"/>
  <c r="O88"/>
  <c r="O57"/>
  <c r="M57"/>
  <c r="M14"/>
  <c r="O14"/>
  <c r="L88"/>
  <c r="K88"/>
  <c r="L57"/>
  <c r="K57"/>
  <c r="L14"/>
  <c r="K14"/>
  <c r="J114"/>
  <c r="J116" s="1"/>
  <c r="I114"/>
  <c r="I116" s="1"/>
  <c r="H114"/>
  <c r="H116" s="1"/>
  <c r="G114"/>
  <c r="G116" s="1"/>
  <c r="E114"/>
  <c r="E116" s="1"/>
  <c r="F114"/>
  <c r="F116" s="1"/>
  <c r="D114"/>
  <c r="D116" s="1"/>
  <c r="C114"/>
  <c r="C116" s="1"/>
  <c r="N113" i="9" l="1"/>
  <c r="N115" s="1"/>
  <c r="P113"/>
  <c r="P115" s="1"/>
  <c r="D115"/>
  <c r="F115"/>
  <c r="H115"/>
  <c r="F113" i="1"/>
  <c r="F115" s="1"/>
  <c r="D113"/>
  <c r="D115" s="1"/>
  <c r="E115" i="11"/>
  <c r="J115" i="9"/>
  <c r="K113"/>
  <c r="M113" s="1"/>
  <c r="M115" s="1"/>
  <c r="L113"/>
  <c r="O113"/>
  <c r="O115" s="1"/>
  <c r="O114" i="7"/>
  <c r="O116" s="1"/>
  <c r="M116"/>
  <c r="L114"/>
  <c r="L116" s="1"/>
  <c r="K114"/>
  <c r="K116" s="1"/>
  <c r="L115" i="9" l="1"/>
  <c r="K115"/>
</calcChain>
</file>

<file path=xl/sharedStrings.xml><?xml version="1.0" encoding="utf-8"?>
<sst xmlns="http://schemas.openxmlformats.org/spreadsheetml/2006/main" count="800" uniqueCount="142">
  <si>
    <t>I. Работы, необходимые для надлежащего содержания несущих конструкций (фундамента, стен, перекрытий и покрытий, лестниц, несущих элементов крыши) и ненесущих конструкций (внутренней отделки, полов) многоквартирного дома</t>
  </si>
  <si>
    <t>Периодичность выполнения работ и оказания услуг</t>
  </si>
  <si>
    <t>Годовая плата (рублей, с учетом НДС 20%)</t>
  </si>
  <si>
    <t>Стоимость на 1 кв.м общей площади (руб. в месяц с учетом НДС 20%)</t>
  </si>
  <si>
    <t>Наименование работ и услуг</t>
  </si>
  <si>
    <t>1. Работы, выполняемые в отношении фундамента:</t>
  </si>
  <si>
    <t>весенний осмотр – после окончания отопительного периода; осенний осмотр – до наступления отопительного периода</t>
  </si>
  <si>
    <t>по мере необходимости</t>
  </si>
  <si>
    <t>Проверка технического состояния видимых частей конструкций с выявлением:</t>
  </si>
  <si>
    <t>Признаков неравномерных осадок фундамента</t>
  </si>
  <si>
    <t>Коррозии арматуры, расслаивания, трещин, выпучивания, отклонения от вертикали</t>
  </si>
  <si>
    <t>Проверка состояния гидроизоляции фундамента и систем водоотвода фундамента. При выявлении нарушений –обследование и составление плана мероприятий по восстановлению их эксплуатационных свойств</t>
  </si>
  <si>
    <t>2. Работы, выполняемые в зданиях с подвалами:</t>
  </si>
  <si>
    <t>Проверка температурно-влажностного режима подвальных помещений и при выявлении нарушений устранение причин его нарушения.</t>
  </si>
  <si>
    <t>Проверка состояния помещений подвалов, входов в подвалы и приямков, принятие мер, исключающих подтопление, захламление,загрязнение и загромождение таких помещений, а также мер, обеспечивающих их вентиляцию в соответствии с проектными требованиями.</t>
  </si>
  <si>
    <t xml:space="preserve">Контроль за состоянием дверей подвалов и технических подполий, запорных устройств на них. Устранение выявленных неисправностей. </t>
  </si>
  <si>
    <t>1 раз в месяц</t>
  </si>
  <si>
    <t>1 раз в неделю</t>
  </si>
  <si>
    <t>3. Работы, выполняемые для надлежащего содержания стен многоквартирного дома: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</si>
  <si>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устройств.</t>
  </si>
  <si>
    <t>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камней.</t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</si>
  <si>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</si>
  <si>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колебаний, проверка состояния утеплителя, гидроизоляции и звукоизоляции, адгезии отделочных слоев к конструкциям перекрытия (покрытия).</t>
  </si>
  <si>
    <t>Определения характера и величины изменения трещин в теле перекрытия и в местах примыкания к стенам.</t>
  </si>
  <si>
    <t>4. Работы, выполняемые в целях надлежащего содержания перекрытий и покрытий многоквартирного дома:</t>
  </si>
  <si>
    <t>5. Работы, выполняемые в целях надлежащего содержания колонн и столбов многоквартирного дома:</t>
  </si>
  <si>
    <t xml:space="preserve"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вертикали. </t>
  </si>
  <si>
    <t>Привыявлении повреждений и нарушений - разработка плана и проведение восстановительных работ</t>
  </si>
  <si>
    <t>6. Работы, выполняемые в целях надлежащего содержания балок перекрытий и покрытий многоквартирного дома</t>
  </si>
  <si>
    <t>Контроль состояния и выявление нарушений условий эксплуатации, несанкционированных изменений констуктивного решения, устойчивости. Прогибов, колебаний и трещин.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</si>
  <si>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зоне.</t>
  </si>
  <si>
    <t>При выявлении нарушений и повреждений - разработка плана и проведение восстановительных работ.</t>
  </si>
  <si>
    <t>7. Работы, выполняемые в целях надлежащего содержания крыши многоквартирного дома:</t>
  </si>
  <si>
    <t>Проверка кровли на отсутствие протечек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</si>
  <si>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водостока.</t>
  </si>
  <si>
    <t>Проверка и при необходимости очистка кровли от скопления снега и наледи, сбивание сосулек.</t>
  </si>
  <si>
    <t>Проверка и при необходимости восстановление защитного окрасочного слоя металлических элементов, окраска металлических креплений кровли антикоррозийными защитными красками и составами.</t>
  </si>
  <si>
    <t>8. Работы, выполняемые в целях надлежащего содержания лестниц многоквартирного дома:</t>
  </si>
  <si>
    <t>Выявление деформации и повреждений в несущих конструкциях, надежности крепления ограждений, выбоин и сколов в ступенях.</t>
  </si>
  <si>
    <t>выявление прогибов несущих конструкций, нарушений крепления тетив к балкам, поддерживающим лестничные площадки, врубок в конструкции лестницы.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</si>
  <si>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</si>
  <si>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9. Работы, выполняемые в целях надлежащего содержания фасада многоквартирного дома:</t>
  </si>
  <si>
    <t>Выявление нарушений отделки фасада и его отдельных элементов, ослабления связи отделочных слоев со стенами.</t>
  </si>
  <si>
    <t>Контроль состояния плотности притворов входных дверей, самозакрывающихся устройств (доводчики, пружины), ограничителей хода дверей (остановы).</t>
  </si>
  <si>
    <t>Контроль состояния отдельных элементов крылец и зонтов над входами в здание, в подвалы и над балконами.</t>
  </si>
  <si>
    <t>10. Работы, выполняемые в целях надлежащего содержания внутренней отделки многоквартирного дома: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нарушений.</t>
  </si>
  <si>
    <t>11. Работы, выполняемые в целях надлежащего содержания полов помещений, относящихся к общему имуществу в многоквартирном доме, при выявлении повреждений и нарушений – разработка плана восстановительных работ (при необходимости), проведение восстановительных работ.</t>
  </si>
  <si>
    <t>12.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</si>
  <si>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</si>
  <si>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работ.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</si>
  <si>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</si>
  <si>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 xml:space="preserve">Проверка исправности, работоспособности, запорной арматуры, контрольно-измерительных приборов, элементов, скрытых от постоянного наблюдения. </t>
  </si>
  <si>
    <t>14.Проверка и диагностирование состояния систем вентиляции и дымоудаления, выявление и устранение недопустимых причин отклонений в эксплуатации дымовых и вентиляционных каналов (прочистка)</t>
  </si>
  <si>
    <t>15.Общие работы, выполняемые для надлежащего содержания систем водоснабжения, отопления и водоотведения в многоквартирном доме:</t>
  </si>
  <si>
    <t>13. Работы, выполняемые в целях надлежащего содержания мусоропроводов многоквартирного дома:</t>
  </si>
  <si>
    <t>При выявлении засоров- незамедлительное их устранение</t>
  </si>
  <si>
    <t>Проверка технического состояния и работоспособности элементов мусоропровода</t>
  </si>
  <si>
    <t>Чистка, промывка и дезинфекция загрузочных клапанов стволов мусоропроводов, мусоросборной камеры и ее оборудования.</t>
  </si>
  <si>
    <t>ежедневно</t>
  </si>
  <si>
    <t>3 раза в год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</si>
  <si>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</si>
  <si>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доме.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</si>
  <si>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</si>
  <si>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</si>
  <si>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Контроль состояния и восстановления исправности элементов внутренней канализации, канализационных вытяжек, внутреннего водостока, дренажных систем и дворовой канализации.</t>
  </si>
  <si>
    <t>1 раз в год</t>
  </si>
  <si>
    <t>по результатам осмотров, позаявочно</t>
  </si>
  <si>
    <t>16. Работы, выполняемые в целях надлежащего содержания систем отопления в многоквартирном доме:</t>
  </si>
  <si>
    <t>Испытания на прочность и плотность (гидравлические испытания) узлов ввода и систем отопления, промывка и регулировка систем отопления.</t>
  </si>
  <si>
    <t>Проведение пробных пусконаладочных работ (пробные топки), консервация системы отопления.</t>
  </si>
  <si>
    <t>Ликвидация воздушных пробок в стояке системы отопления.</t>
  </si>
  <si>
    <t>Промывка централизованных систем теплоснабжения для удаления накипно-коррозионных отложений.</t>
  </si>
  <si>
    <t>Замеры сопротивления изоляции проводов</t>
  </si>
  <si>
    <t>17. Работы, выполняемые в целях надлежащего содержания электрооборудования и систем электроснабжения в многоквартирном доме:</t>
  </si>
  <si>
    <t>Техническое обслуживание внутридомовых электрических сетей, электрического оборудования (укрепление проводов, выключателей, патронов, замена вставок, подтяжка контактов, очистка клемм и соединений в групповых щитках и распределительных шкафах, наладка электрооборудования).</t>
  </si>
  <si>
    <t>согласно графику</t>
  </si>
  <si>
    <t>18. 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</si>
  <si>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</t>
  </si>
  <si>
    <t>При выявлении нарушений и неисправностей внутридомового газового оборудования, систем вентиляции, способных повлечь скопление газа в помещениях, - организация проведения работ по их устранению</t>
  </si>
  <si>
    <t>Организация технического обслуживания и ремонта  систем ВДГО.</t>
  </si>
  <si>
    <t>1 раз в год,       позаявочно</t>
  </si>
  <si>
    <t>19. Работы, выполняемые в целях надлежащего содержания и ремонта лифтов в многоквартирном доме.</t>
  </si>
  <si>
    <t>Организация системы диспетчерского контроля и обеспечение диспетчерской связи с кабиной лифта.</t>
  </si>
  <si>
    <t>Обеспечение проведения осмотров, технического обслуживания и ремонта лифтов.</t>
  </si>
  <si>
    <t>Обеспечение проведения аварийного обслуживания лифтов.</t>
  </si>
  <si>
    <t>Обеспечение проведения технического освидетельствования лифтов, в т.ч. после замены элементов оборудования.</t>
  </si>
  <si>
    <t>круглосуточно</t>
  </si>
  <si>
    <t>позаявочно</t>
  </si>
  <si>
    <t>III. Работы и услуги по содержанию иного общего имущества в многоквартирном доме</t>
  </si>
  <si>
    <t>20. Работы по содержанию помещений, входящих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</si>
  <si>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</si>
  <si>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ручек.</t>
  </si>
  <si>
    <t>Мытье окон</t>
  </si>
  <si>
    <t>Очистка систем защиты от грязи (металлических решеток, ячеистых покрытий, приямков, текстильных матов).</t>
  </si>
  <si>
    <t>Проведение дератизации и дезинсекции помещений, входящих в состав общего имущества в многоквартирном доме.</t>
  </si>
  <si>
    <t>21.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года:</t>
  </si>
  <si>
    <t>Очистка крышек люков, колодцев от снега и льда толщиной слоя свыше 5 см.</t>
  </si>
  <si>
    <t>5 раз в неделю</t>
  </si>
  <si>
    <t>Оочистка от мусора урн, установленных возде подъездов, и их промывка.</t>
  </si>
  <si>
    <t>Уборка контейнерных площадок, расположенных на придомовой территории общего имущества многоквартирного дома</t>
  </si>
  <si>
    <t>Очистка придомовой территории от наледи и льда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</si>
  <si>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</si>
  <si>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Сдвигание свежевыпавшего снега и очистка придомовой территории от снега и льда при наличии колейности свыше 5 см</t>
  </si>
  <si>
    <t>Уборка крыльца и площадки перед входом в подъезд</t>
  </si>
  <si>
    <t>22. Работы по содержанию придомовой территории в теплый период года:</t>
  </si>
  <si>
    <t>3 раза в неделю</t>
  </si>
  <si>
    <t>Подметание и уборка придомовой территории</t>
  </si>
  <si>
    <t>Уборка контейнерных площадок, расположенных на территории общего имущества многоквартирного дома</t>
  </si>
  <si>
    <t>Уборка и выкашивание газонов</t>
  </si>
  <si>
    <t>Уборка крыльца и площадки перед входом в подъезд, очистка металлической решетки</t>
  </si>
  <si>
    <t>Очистка от мусора урн, установленных возде подъездов, и их промывка.</t>
  </si>
  <si>
    <t>1 раз в весеннее-летний период</t>
  </si>
  <si>
    <t>23. Содержание дворового оборудования (покраска, мелкий ремонт элементов оборудования</t>
  </si>
  <si>
    <t>24. Содержание мест накопления ТКО</t>
  </si>
  <si>
    <t>в течении всего периода</t>
  </si>
  <si>
    <r>
      <t xml:space="preserve">25. Обеспечение требований пожарной безопасности: </t>
    </r>
    <r>
      <rPr>
        <sz val="11"/>
        <color theme="1"/>
        <rFont val="Times New Roman"/>
        <family val="1"/>
        <charset val="204"/>
      </rPr>
      <t>осмотры и обеспечение работоспособного состояния пожарных лестниц, лазов, проходов, выходов, систем аварийного освещения, пожаротушения, средств противопожарной защиты, противодымной защиты.</t>
    </r>
  </si>
  <si>
    <r>
      <rPr>
        <b/>
        <sz val="11"/>
        <color theme="1"/>
        <rFont val="Times New Roman"/>
        <family val="1"/>
        <charset val="204"/>
      </rPr>
      <t>26. Выполнение работ, связанных с ликвидацией аварий и неисправностей</t>
    </r>
    <r>
      <rPr>
        <sz val="11"/>
        <color theme="1"/>
        <rFont val="Times New Roman"/>
        <family val="1"/>
        <charset val="204"/>
      </rPr>
      <t xml:space="preserve"> в соответствии с установленными предельными сроками внутридомового оборудования и на внутридомовых инженерных системах водоснабжения, электроснабжения, газоснабжения по заявкам населения и указаниям руководителей, специалистов.</t>
    </r>
  </si>
  <si>
    <r>
      <t>IV.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Услуги по управлению многоквартирным домом</t>
    </r>
  </si>
  <si>
    <t>в течении всего периода по мере необходимости</t>
  </si>
  <si>
    <t>ИТОГО работы по содержанию многоквартирного дома</t>
  </si>
  <si>
    <t>V. Текущий ремонт всего, в т.ч.:</t>
  </si>
  <si>
    <t>ИТОГО содержание и ремонт многоквартирного дома</t>
  </si>
  <si>
    <t>ООО "Жилсервис"</t>
  </si>
  <si>
    <t>ООО "Евгриф"</t>
  </si>
  <si>
    <t>ООО "Комплекс-Сервис"</t>
  </si>
  <si>
    <t>ООО "Рустеп"</t>
  </si>
  <si>
    <t>СРЕДНЕЕ ЗНАЧЕНИЕ</t>
  </si>
  <si>
    <t>СМЕТА</t>
  </si>
  <si>
    <t xml:space="preserve">расходов на выполнение обязательных работ и услуг по содержанию и ремонту общего имущества собственников помещений в многоквартирном доме </t>
  </si>
  <si>
    <t>Тип благоустройства: многоэтажные капитальные жилые дома, имеющие все виды благоустройства, включая лифты и мусоропроводы (1 категория МКД).</t>
  </si>
  <si>
    <t>Тип благоустройства: капитальные жилые дома, имеющие все виды благоустройства, кроме лифтов и мусоропроводов (2 категория МКД).</t>
  </si>
  <si>
    <t>Тип благоустройства: дома барачного типа (4 категория МКД)</t>
  </si>
  <si>
    <t>к постановлению администрации городского округа Кинель Самарской области</t>
  </si>
  <si>
    <t>ПРИЛОЖЕНИЕ 3</t>
  </si>
  <si>
    <t>База</t>
  </si>
  <si>
    <t>от________№____</t>
  </si>
  <si>
    <t>от_________№____</t>
  </si>
  <si>
    <t xml:space="preserve">   ПРИЛОЖЕНИЕ 2</t>
  </si>
  <si>
    <t>от__________№___</t>
  </si>
  <si>
    <t xml:space="preserve">ПРИЛОЖЕНИЕ 4
к постановлению администрации городского округа Кинель Самарской области
</t>
  </si>
  <si>
    <t>Тип благоустройства: капитальные жилые дома, имеющие не все виды благоустройства (3 категория МКД).</t>
  </si>
  <si>
    <t xml:space="preserve">ПРИЛОЖЕНИЕ 5
к постановлению администрации городского округа Кинель Самарской области
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</si>
</sst>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/>
    </xf>
    <xf numFmtId="4" fontId="4" fillId="5" borderId="1" xfId="0" applyNumberFormat="1" applyFont="1" applyFill="1" applyBorder="1" applyAlignment="1">
      <alignment horizontal="center" vertical="center" wrapText="1"/>
    </xf>
    <xf numFmtId="4" fontId="5" fillId="5" borderId="1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4" fontId="4" fillId="5" borderId="1" xfId="0" applyNumberFormat="1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2" fillId="6" borderId="1" xfId="0" applyFont="1" applyFill="1" applyBorder="1" applyAlignment="1">
      <alignment horizontal="center"/>
    </xf>
    <xf numFmtId="4" fontId="4" fillId="6" borderId="1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5" fillId="6" borderId="1" xfId="0" applyNumberFormat="1" applyFont="1" applyFill="1" applyBorder="1" applyAlignment="1">
      <alignment horizontal="center" vertical="center" wrapText="1"/>
    </xf>
    <xf numFmtId="4" fontId="4" fillId="6" borderId="1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4" fontId="4" fillId="6" borderId="4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/>
    </xf>
    <xf numFmtId="4" fontId="5" fillId="6" borderId="4" xfId="0" applyNumberFormat="1" applyFont="1" applyFill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/>
    </xf>
    <xf numFmtId="4" fontId="4" fillId="3" borderId="15" xfId="0" applyNumberFormat="1" applyFont="1" applyFill="1" applyBorder="1" applyAlignment="1">
      <alignment horizontal="center" vertical="center" wrapText="1"/>
    </xf>
    <xf numFmtId="4" fontId="2" fillId="3" borderId="15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5" fillId="3" borderId="15" xfId="0" applyNumberFormat="1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2" fillId="0" borderId="0" xfId="0" applyFont="1" applyBorder="1"/>
    <xf numFmtId="2" fontId="2" fillId="0" borderId="0" xfId="0" applyNumberFormat="1" applyFont="1"/>
    <xf numFmtId="4" fontId="2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5" xfId="0" applyFont="1" applyBorder="1" applyAlignment="1"/>
    <xf numFmtId="0" fontId="3" fillId="0" borderId="5" xfId="0" applyFont="1" applyBorder="1" applyAlignment="1">
      <alignment horizontal="center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6" xfId="0" applyNumberFormat="1" applyFont="1" applyFill="1" applyBorder="1" applyAlignment="1">
      <alignment horizontal="center" vertical="center"/>
    </xf>
    <xf numFmtId="2" fontId="2" fillId="0" borderId="7" xfId="0" applyNumberFormat="1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0" borderId="0" xfId="0" applyFont="1" applyFill="1" applyAlignment="1">
      <alignment horizont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6" borderId="1" xfId="0" applyNumberFormat="1" applyFont="1" applyFill="1" applyBorder="1" applyAlignment="1">
      <alignment horizontal="center" vertical="center"/>
    </xf>
    <xf numFmtId="4" fontId="2" fillId="6" borderId="4" xfId="0" applyNumberFormat="1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4" fontId="2" fillId="6" borderId="8" xfId="0" applyNumberFormat="1" applyFont="1" applyFill="1" applyBorder="1" applyAlignment="1">
      <alignment horizontal="center" vertical="center"/>
    </xf>
    <xf numFmtId="4" fontId="2" fillId="6" borderId="9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4" fontId="2" fillId="6" borderId="5" xfId="0" applyNumberFormat="1" applyFont="1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4" fontId="2" fillId="6" borderId="7" xfId="0" applyNumberFormat="1" applyFont="1" applyFill="1" applyBorder="1" applyAlignment="1">
      <alignment horizontal="center" vertical="center"/>
    </xf>
    <xf numFmtId="4" fontId="1" fillId="6" borderId="4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1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4" fontId="2" fillId="3" borderId="17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4" fontId="2" fillId="3" borderId="19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" fontId="1" fillId="3" borderId="15" xfId="0" applyNumberFormat="1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4" fontId="2" fillId="5" borderId="5" xfId="0" applyNumberFormat="1" applyFont="1" applyFill="1" applyBorder="1" applyAlignment="1">
      <alignment horizontal="center" vertical="center"/>
    </xf>
    <xf numFmtId="4" fontId="2" fillId="5" borderId="6" xfId="0" applyNumberFormat="1" applyFont="1" applyFill="1" applyBorder="1" applyAlignment="1">
      <alignment horizontal="center" vertical="center"/>
    </xf>
    <xf numFmtId="4" fontId="2" fillId="5" borderId="7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/>
    </xf>
    <xf numFmtId="4" fontId="2" fillId="5" borderId="8" xfId="0" applyNumberFormat="1" applyFont="1" applyFill="1" applyBorder="1" applyAlignment="1">
      <alignment horizontal="center" vertical="center"/>
    </xf>
    <xf numFmtId="4" fontId="2" fillId="5" borderId="9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/>
    </xf>
    <xf numFmtId="4" fontId="2" fillId="4" borderId="5" xfId="0" applyNumberFormat="1" applyFont="1" applyFill="1" applyBorder="1" applyAlignment="1">
      <alignment horizontal="center" vertical="center"/>
    </xf>
    <xf numFmtId="4" fontId="2" fillId="4" borderId="6" xfId="0" applyNumberFormat="1" applyFont="1" applyFill="1" applyBorder="1" applyAlignment="1">
      <alignment horizontal="center" vertical="center"/>
    </xf>
    <xf numFmtId="4" fontId="2" fillId="4" borderId="7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66FFFF"/>
      <color rgb="FFFFFFFF"/>
      <color rgb="FF99FFCC"/>
      <color rgb="FFCC99FF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zoomScale="80" zoomScaleNormal="80" workbookViewId="0">
      <selection activeCell="J12" sqref="J12"/>
    </sheetView>
  </sheetViews>
  <sheetFormatPr defaultRowHeight="15.75"/>
  <cols>
    <col min="1" max="1" width="54.140625" style="1" customWidth="1"/>
    <col min="2" max="2" width="20.140625" style="1" customWidth="1"/>
    <col min="3" max="3" width="18.28515625" style="1" hidden="1" customWidth="1"/>
    <col min="4" max="4" width="19.85546875" style="1" customWidth="1"/>
    <col min="5" max="5" width="18.42578125" style="1" hidden="1" customWidth="1"/>
    <col min="6" max="6" width="20.140625" style="1" customWidth="1"/>
    <col min="7" max="7" width="9.140625" style="1"/>
    <col min="8" max="8" width="12.5703125" style="1" customWidth="1"/>
    <col min="9" max="16384" width="9.140625" style="1"/>
  </cols>
  <sheetData>
    <row r="1" spans="1:10">
      <c r="C1" s="95"/>
      <c r="D1" s="95"/>
      <c r="E1" s="95"/>
      <c r="F1" s="130" t="s">
        <v>137</v>
      </c>
    </row>
    <row r="2" spans="1:10" ht="83.25" customHeight="1">
      <c r="D2" s="2"/>
      <c r="E2" s="2"/>
      <c r="F2" s="124" t="s">
        <v>132</v>
      </c>
    </row>
    <row r="3" spans="1:10" ht="18" customHeight="1">
      <c r="C3" s="2"/>
      <c r="D3" s="2"/>
      <c r="E3" s="2"/>
      <c r="F3" s="1" t="s">
        <v>135</v>
      </c>
    </row>
    <row r="5" spans="1:10" ht="16.5">
      <c r="A5" s="151" t="s">
        <v>127</v>
      </c>
      <c r="B5" s="151"/>
      <c r="C5" s="151"/>
      <c r="D5" s="151"/>
      <c r="E5" s="151"/>
      <c r="F5" s="151"/>
    </row>
    <row r="6" spans="1:10" ht="32.25" customHeight="1">
      <c r="A6" s="138" t="s">
        <v>128</v>
      </c>
      <c r="B6" s="138"/>
      <c r="C6" s="138"/>
      <c r="D6" s="138"/>
      <c r="E6" s="138"/>
      <c r="F6" s="138"/>
      <c r="H6" s="2"/>
      <c r="I6" s="2"/>
      <c r="J6" s="2"/>
    </row>
    <row r="7" spans="1:10" ht="33" customHeight="1">
      <c r="A7" s="139" t="s">
        <v>129</v>
      </c>
      <c r="B7" s="139"/>
      <c r="C7" s="139"/>
      <c r="D7" s="139"/>
      <c r="E7" s="139"/>
      <c r="F7" s="139"/>
    </row>
    <row r="8" spans="1:10" ht="24.75" customHeight="1">
      <c r="A8" s="96"/>
      <c r="B8" s="96"/>
    </row>
    <row r="9" spans="1:10">
      <c r="A9" s="2"/>
    </row>
    <row r="10" spans="1:10" ht="90.75" customHeight="1">
      <c r="A10" s="4" t="s">
        <v>4</v>
      </c>
      <c r="B10" s="5" t="s">
        <v>1</v>
      </c>
      <c r="C10" s="123" t="s">
        <v>134</v>
      </c>
      <c r="D10" s="123" t="s">
        <v>2</v>
      </c>
      <c r="E10" s="123" t="s">
        <v>134</v>
      </c>
      <c r="F10" s="123" t="s">
        <v>3</v>
      </c>
    </row>
    <row r="11" spans="1:10" ht="15.75" customHeight="1">
      <c r="A11" s="4"/>
      <c r="B11" s="5"/>
      <c r="C11" s="97"/>
      <c r="D11" s="97"/>
      <c r="E11" s="97"/>
      <c r="F11" s="9"/>
    </row>
    <row r="12" spans="1:10" ht="14.25" customHeight="1">
      <c r="A12" s="7">
        <v>1</v>
      </c>
      <c r="B12" s="7">
        <v>2</v>
      </c>
      <c r="C12" s="98">
        <v>3</v>
      </c>
      <c r="D12" s="98">
        <v>3</v>
      </c>
      <c r="E12" s="98">
        <v>4</v>
      </c>
      <c r="F12" s="9"/>
    </row>
    <row r="13" spans="1:10" ht="60.75" customHeight="1">
      <c r="A13" s="148" t="s">
        <v>0</v>
      </c>
      <c r="B13" s="147"/>
      <c r="C13" s="99">
        <f>C14+C19+C23+C27+C30+C33+C37+C42+C46+C51+C52+C53</f>
        <v>459617.68</v>
      </c>
      <c r="D13" s="99">
        <f>D14+D19+D23+D27+D30+D33+D37+D42+D46+D51+D52+D53</f>
        <v>476163.91647999996</v>
      </c>
      <c r="E13" s="100">
        <f>E14+E19+E23+E27+E30+E33+E37+E42+E46+E51+E52+E53</f>
        <v>5.7591870285442202</v>
      </c>
      <c r="F13" s="100">
        <f>F14+F19+F23+F27+F30+F33+F37+F42+F46+F51+F52+F53</f>
        <v>5.9665177615718124</v>
      </c>
      <c r="H13" s="92"/>
    </row>
    <row r="14" spans="1:10">
      <c r="A14" s="149" t="s">
        <v>5</v>
      </c>
      <c r="B14" s="150"/>
      <c r="C14" s="132">
        <v>7125.12</v>
      </c>
      <c r="D14" s="132">
        <f>C14*3.6/100+C14</f>
        <v>7381.6243199999999</v>
      </c>
      <c r="E14" s="140">
        <v>8.9280505225171045E-2</v>
      </c>
      <c r="F14" s="154">
        <f>E14*3.6/100+E14</f>
        <v>9.2494603413277199E-2</v>
      </c>
    </row>
    <row r="15" spans="1:10" ht="30">
      <c r="A15" s="11" t="s">
        <v>8</v>
      </c>
      <c r="B15" s="9"/>
      <c r="C15" s="133"/>
      <c r="D15" s="133"/>
      <c r="E15" s="141"/>
      <c r="F15" s="155"/>
    </row>
    <row r="16" spans="1:10" ht="118.5" customHeight="1">
      <c r="A16" s="12" t="s">
        <v>9</v>
      </c>
      <c r="B16" s="6" t="s">
        <v>6</v>
      </c>
      <c r="C16" s="133"/>
      <c r="D16" s="133"/>
      <c r="E16" s="141"/>
      <c r="F16" s="155"/>
    </row>
    <row r="17" spans="1:6" ht="120" customHeight="1">
      <c r="A17" s="13" t="s">
        <v>10</v>
      </c>
      <c r="B17" s="6" t="s">
        <v>6</v>
      </c>
      <c r="C17" s="133"/>
      <c r="D17" s="133"/>
      <c r="E17" s="141"/>
      <c r="F17" s="155"/>
    </row>
    <row r="18" spans="1:6" ht="60" customHeight="1">
      <c r="A18" s="11" t="s">
        <v>11</v>
      </c>
      <c r="B18" s="5" t="s">
        <v>7</v>
      </c>
      <c r="C18" s="134"/>
      <c r="D18" s="134"/>
      <c r="E18" s="142"/>
      <c r="F18" s="156"/>
    </row>
    <row r="19" spans="1:6">
      <c r="A19" s="148" t="s">
        <v>12</v>
      </c>
      <c r="B19" s="147"/>
      <c r="C19" s="132">
        <v>7524.62</v>
      </c>
      <c r="D19" s="132">
        <f>C19*3.6/100+C19</f>
        <v>7795.5063199999995</v>
      </c>
      <c r="E19" s="140">
        <v>9.4286394506678695E-2</v>
      </c>
      <c r="F19" s="154">
        <f>E19*3.6/100+E19</f>
        <v>9.7680704708919125E-2</v>
      </c>
    </row>
    <row r="20" spans="1:6" ht="45">
      <c r="A20" s="11" t="s">
        <v>13</v>
      </c>
      <c r="B20" s="4" t="s">
        <v>16</v>
      </c>
      <c r="C20" s="133"/>
      <c r="D20" s="133"/>
      <c r="E20" s="141"/>
      <c r="F20" s="155"/>
    </row>
    <row r="21" spans="1:6" ht="75">
      <c r="A21" s="11" t="s">
        <v>14</v>
      </c>
      <c r="B21" s="4" t="s">
        <v>17</v>
      </c>
      <c r="C21" s="133"/>
      <c r="D21" s="133"/>
      <c r="E21" s="141"/>
      <c r="F21" s="155"/>
    </row>
    <row r="22" spans="1:6" ht="45">
      <c r="A22" s="11" t="s">
        <v>15</v>
      </c>
      <c r="B22" s="4" t="s">
        <v>17</v>
      </c>
      <c r="C22" s="134"/>
      <c r="D22" s="134"/>
      <c r="E22" s="142"/>
      <c r="F22" s="156"/>
    </row>
    <row r="23" spans="1:6" ht="29.25" customHeight="1">
      <c r="A23" s="148" t="s">
        <v>18</v>
      </c>
      <c r="B23" s="147"/>
      <c r="C23" s="132">
        <v>19178.04</v>
      </c>
      <c r="D23" s="132">
        <f>C23*3.6/100+C23</f>
        <v>19868.44944</v>
      </c>
      <c r="E23" s="140">
        <v>0.24030824750018798</v>
      </c>
      <c r="F23" s="154">
        <f>E23*3.6/100+E23</f>
        <v>0.24895934441019474</v>
      </c>
    </row>
    <row r="24" spans="1:6" ht="105">
      <c r="A24" s="13" t="s">
        <v>19</v>
      </c>
      <c r="B24" s="14" t="s">
        <v>6</v>
      </c>
      <c r="C24" s="133"/>
      <c r="D24" s="133"/>
      <c r="E24" s="141"/>
      <c r="F24" s="155"/>
    </row>
    <row r="25" spans="1:6" ht="109.5" customHeight="1">
      <c r="A25" s="13" t="s">
        <v>20</v>
      </c>
      <c r="B25" s="14" t="s">
        <v>6</v>
      </c>
      <c r="C25" s="133"/>
      <c r="D25" s="133"/>
      <c r="E25" s="141"/>
      <c r="F25" s="155"/>
    </row>
    <row r="26" spans="1:6" ht="60">
      <c r="A26" s="11" t="s">
        <v>21</v>
      </c>
      <c r="B26" s="5" t="s">
        <v>7</v>
      </c>
      <c r="C26" s="134"/>
      <c r="D26" s="134"/>
      <c r="E26" s="142"/>
      <c r="F26" s="156"/>
    </row>
    <row r="27" spans="1:6" ht="31.5" customHeight="1">
      <c r="A27" s="148" t="s">
        <v>24</v>
      </c>
      <c r="B27" s="147"/>
      <c r="C27" s="132">
        <v>7985.27</v>
      </c>
      <c r="D27" s="132">
        <f>C27*3.6/100+C27</f>
        <v>8272.7397199999996</v>
      </c>
      <c r="E27" s="140">
        <v>0.10005851690349098</v>
      </c>
      <c r="F27" s="154">
        <f>E27*3.6/100+E27</f>
        <v>0.10366062351201666</v>
      </c>
    </row>
    <row r="28" spans="1:6" ht="102" customHeight="1">
      <c r="A28" s="13" t="s">
        <v>22</v>
      </c>
      <c r="B28" s="14" t="s">
        <v>6</v>
      </c>
      <c r="C28" s="133"/>
      <c r="D28" s="133"/>
      <c r="E28" s="141"/>
      <c r="F28" s="155"/>
    </row>
    <row r="29" spans="1:6" ht="103.5" customHeight="1">
      <c r="A29" s="13" t="s">
        <v>23</v>
      </c>
      <c r="B29" s="14" t="s">
        <v>6</v>
      </c>
      <c r="C29" s="134"/>
      <c r="D29" s="134"/>
      <c r="E29" s="142"/>
      <c r="F29" s="156"/>
    </row>
    <row r="30" spans="1:6" ht="30" customHeight="1">
      <c r="A30" s="148" t="s">
        <v>25</v>
      </c>
      <c r="B30" s="147"/>
      <c r="C30" s="132">
        <v>19211.07</v>
      </c>
      <c r="D30" s="132">
        <f>C30*3.6/100+C30</f>
        <v>19902.668519999999</v>
      </c>
      <c r="E30" s="140">
        <v>0.24072212615592814</v>
      </c>
      <c r="F30" s="154">
        <f>E30*3.6/100+E30</f>
        <v>0.24938812269754154</v>
      </c>
    </row>
    <row r="31" spans="1:6" ht="120">
      <c r="A31" s="13" t="s">
        <v>26</v>
      </c>
      <c r="B31" s="15" t="s">
        <v>6</v>
      </c>
      <c r="C31" s="133"/>
      <c r="D31" s="133"/>
      <c r="E31" s="141"/>
      <c r="F31" s="155"/>
    </row>
    <row r="32" spans="1:6" ht="30">
      <c r="A32" s="11" t="s">
        <v>27</v>
      </c>
      <c r="B32" s="5" t="s">
        <v>7</v>
      </c>
      <c r="C32" s="134"/>
      <c r="D32" s="134"/>
      <c r="E32" s="142"/>
      <c r="F32" s="156"/>
    </row>
    <row r="33" spans="1:6" ht="30.75" customHeight="1">
      <c r="A33" s="146" t="s">
        <v>28</v>
      </c>
      <c r="B33" s="147"/>
      <c r="C33" s="132">
        <v>65587.100000000006</v>
      </c>
      <c r="D33" s="132">
        <f>C33*3.6/100+C33</f>
        <v>67948.2356</v>
      </c>
      <c r="E33" s="140">
        <v>0.82183169185274296</v>
      </c>
      <c r="F33" s="154">
        <f>E33*3.6/100+E33</f>
        <v>0.85141763275944171</v>
      </c>
    </row>
    <row r="34" spans="1:6" ht="120" customHeight="1">
      <c r="A34" s="13" t="s">
        <v>29</v>
      </c>
      <c r="B34" s="16" t="s">
        <v>6</v>
      </c>
      <c r="C34" s="133"/>
      <c r="D34" s="133"/>
      <c r="E34" s="141"/>
      <c r="F34" s="155"/>
    </row>
    <row r="35" spans="1:6" ht="120">
      <c r="A35" s="13" t="s">
        <v>30</v>
      </c>
      <c r="B35" s="16" t="s">
        <v>6</v>
      </c>
      <c r="C35" s="133"/>
      <c r="D35" s="133"/>
      <c r="E35" s="141"/>
      <c r="F35" s="155"/>
    </row>
    <row r="36" spans="1:6" ht="30">
      <c r="A36" s="11" t="s">
        <v>31</v>
      </c>
      <c r="B36" s="17" t="s">
        <v>7</v>
      </c>
      <c r="C36" s="134"/>
      <c r="D36" s="134"/>
      <c r="E36" s="142"/>
      <c r="F36" s="156"/>
    </row>
    <row r="37" spans="1:6" ht="30" customHeight="1">
      <c r="A37" s="148" t="s">
        <v>32</v>
      </c>
      <c r="B37" s="147"/>
      <c r="C37" s="132">
        <v>177345.28</v>
      </c>
      <c r="D37" s="132">
        <f>C37*3.6/100+C37</f>
        <v>183729.71007999999</v>
      </c>
      <c r="E37" s="140">
        <v>2.2222048467533768</v>
      </c>
      <c r="F37" s="154">
        <f>E37*3.6/100+E37</f>
        <v>2.3022042212364986</v>
      </c>
    </row>
    <row r="38" spans="1:6" ht="132" customHeight="1">
      <c r="A38" s="13" t="s">
        <v>33</v>
      </c>
      <c r="B38" s="6" t="s">
        <v>6</v>
      </c>
      <c r="C38" s="133"/>
      <c r="D38" s="133"/>
      <c r="E38" s="141"/>
      <c r="F38" s="155"/>
    </row>
    <row r="39" spans="1:6" ht="129.75" customHeight="1">
      <c r="A39" s="13" t="s">
        <v>34</v>
      </c>
      <c r="B39" s="6" t="s">
        <v>6</v>
      </c>
      <c r="C39" s="133"/>
      <c r="D39" s="133"/>
      <c r="E39" s="141"/>
      <c r="F39" s="155"/>
    </row>
    <row r="40" spans="1:6" ht="30">
      <c r="A40" s="11" t="s">
        <v>35</v>
      </c>
      <c r="B40" s="5" t="s">
        <v>7</v>
      </c>
      <c r="C40" s="133"/>
      <c r="D40" s="133"/>
      <c r="E40" s="141"/>
      <c r="F40" s="155"/>
    </row>
    <row r="41" spans="1:6" ht="60">
      <c r="A41" s="11" t="s">
        <v>36</v>
      </c>
      <c r="B41" s="5" t="s">
        <v>7</v>
      </c>
      <c r="C41" s="134"/>
      <c r="D41" s="134"/>
      <c r="E41" s="142"/>
      <c r="F41" s="156"/>
    </row>
    <row r="42" spans="1:6" ht="29.25" customHeight="1">
      <c r="A42" s="148" t="s">
        <v>37</v>
      </c>
      <c r="B42" s="147"/>
      <c r="C42" s="132">
        <v>51114.85</v>
      </c>
      <c r="D42" s="132">
        <f>C42*3.6/100+C42</f>
        <v>52954.984599999996</v>
      </c>
      <c r="E42" s="140">
        <v>0.6404888103651355</v>
      </c>
      <c r="F42" s="154">
        <f>E42*3.6/100+E42</f>
        <v>0.66354640753828042</v>
      </c>
    </row>
    <row r="43" spans="1:6" ht="131.25" customHeight="1">
      <c r="A43" s="13" t="s">
        <v>38</v>
      </c>
      <c r="B43" s="6" t="s">
        <v>6</v>
      </c>
      <c r="C43" s="133"/>
      <c r="D43" s="133"/>
      <c r="E43" s="141"/>
      <c r="F43" s="155"/>
    </row>
    <row r="44" spans="1:6" ht="134.25" customHeight="1">
      <c r="A44" s="18" t="s">
        <v>39</v>
      </c>
      <c r="B44" s="6" t="s">
        <v>6</v>
      </c>
      <c r="C44" s="133"/>
      <c r="D44" s="133"/>
      <c r="E44" s="141"/>
      <c r="F44" s="155"/>
    </row>
    <row r="45" spans="1:6" ht="45">
      <c r="A45" s="11" t="s">
        <v>40</v>
      </c>
      <c r="B45" s="5" t="s">
        <v>7</v>
      </c>
      <c r="C45" s="134"/>
      <c r="D45" s="134"/>
      <c r="E45" s="142"/>
      <c r="F45" s="156"/>
    </row>
    <row r="46" spans="1:6" ht="28.5" customHeight="1">
      <c r="A46" s="148" t="s">
        <v>41</v>
      </c>
      <c r="B46" s="147"/>
      <c r="C46" s="132">
        <v>16654.96</v>
      </c>
      <c r="D46" s="132">
        <f>C46*3.6/100+C46</f>
        <v>17254.538560000001</v>
      </c>
      <c r="E46" s="140">
        <v>0.2086930807207478</v>
      </c>
      <c r="F46" s="154">
        <f>E46*3.6/100+E46</f>
        <v>0.21620603162669472</v>
      </c>
    </row>
    <row r="47" spans="1:6" ht="118.5" customHeight="1">
      <c r="A47" s="13" t="s">
        <v>42</v>
      </c>
      <c r="B47" s="6" t="s">
        <v>6</v>
      </c>
      <c r="C47" s="133"/>
      <c r="D47" s="133"/>
      <c r="E47" s="141"/>
      <c r="F47" s="155"/>
    </row>
    <row r="48" spans="1:6" ht="122.25" customHeight="1">
      <c r="A48" s="13" t="s">
        <v>44</v>
      </c>
      <c r="B48" s="6" t="s">
        <v>6</v>
      </c>
      <c r="C48" s="133"/>
      <c r="D48" s="133"/>
      <c r="E48" s="141"/>
      <c r="F48" s="155"/>
    </row>
    <row r="49" spans="1:8" ht="120.75" customHeight="1">
      <c r="A49" s="13" t="s">
        <v>43</v>
      </c>
      <c r="B49" s="6" t="s">
        <v>6</v>
      </c>
      <c r="C49" s="133"/>
      <c r="D49" s="133"/>
      <c r="E49" s="141"/>
      <c r="F49" s="155"/>
    </row>
    <row r="50" spans="1:8" ht="45">
      <c r="A50" s="13" t="s">
        <v>40</v>
      </c>
      <c r="B50" s="5" t="s">
        <v>7</v>
      </c>
      <c r="C50" s="134"/>
      <c r="D50" s="134"/>
      <c r="E50" s="142"/>
      <c r="F50" s="156"/>
    </row>
    <row r="51" spans="1:8" ht="117.75" customHeight="1">
      <c r="A51" s="23" t="s">
        <v>45</v>
      </c>
      <c r="B51" s="6" t="s">
        <v>6</v>
      </c>
      <c r="C51" s="101">
        <v>57107.8</v>
      </c>
      <c r="D51" s="109">
        <f>C51*3.6/100+C51</f>
        <v>59163.680800000002</v>
      </c>
      <c r="E51" s="102">
        <v>0.71558278826153421</v>
      </c>
      <c r="F51" s="120">
        <f>E51*3.6/100+E51</f>
        <v>0.74134376863894946</v>
      </c>
    </row>
    <row r="52" spans="1:8" ht="121.5" customHeight="1">
      <c r="A52" s="23" t="s">
        <v>46</v>
      </c>
      <c r="B52" s="15" t="s">
        <v>6</v>
      </c>
      <c r="C52" s="101">
        <v>14985.07</v>
      </c>
      <c r="D52" s="109">
        <f>C52*3.6/100+C52</f>
        <v>15524.532520000001</v>
      </c>
      <c r="E52" s="102">
        <v>0.18776871413176954</v>
      </c>
      <c r="F52" s="120">
        <f>E52*3.6/100+E52</f>
        <v>0.19452838784051324</v>
      </c>
    </row>
    <row r="53" spans="1:8" ht="45" customHeight="1">
      <c r="A53" s="148" t="s">
        <v>47</v>
      </c>
      <c r="B53" s="147"/>
      <c r="C53" s="132">
        <v>15798.5</v>
      </c>
      <c r="D53" s="132">
        <f>C53*3.6/100+C53</f>
        <v>16367.245999999999</v>
      </c>
      <c r="E53" s="140">
        <v>0.19796130616745608</v>
      </c>
      <c r="F53" s="154">
        <f>E53*3.6/100+E53</f>
        <v>0.20508791318948449</v>
      </c>
    </row>
    <row r="54" spans="1:8" ht="121.5" customHeight="1">
      <c r="A54" s="13" t="s">
        <v>48</v>
      </c>
      <c r="B54" s="6" t="s">
        <v>6</v>
      </c>
      <c r="C54" s="133"/>
      <c r="D54" s="133"/>
      <c r="E54" s="141"/>
      <c r="F54" s="155"/>
    </row>
    <row r="55" spans="1:8" ht="60">
      <c r="A55" s="11" t="s">
        <v>49</v>
      </c>
      <c r="B55" s="5" t="s">
        <v>7</v>
      </c>
      <c r="C55" s="134"/>
      <c r="D55" s="134"/>
      <c r="E55" s="142"/>
      <c r="F55" s="156"/>
    </row>
    <row r="56" spans="1:8" ht="45.75" customHeight="1">
      <c r="A56" s="148" t="s">
        <v>50</v>
      </c>
      <c r="B56" s="147"/>
      <c r="C56" s="99">
        <f>C57+C62+C63+C70+C75+C78+C82</f>
        <v>523880.16000000003</v>
      </c>
      <c r="D56" s="99">
        <f>D57+D62+D63+D70+D75+D78+D82</f>
        <v>542739.84575999994</v>
      </c>
      <c r="E56" s="103">
        <f>E57+E62+E63+E70+E75+E78+E82</f>
        <v>6.5644207202465985</v>
      </c>
      <c r="F56" s="103">
        <f>F57+F62+F63+F70+F75+F78+F82</f>
        <v>6.8007398661754745</v>
      </c>
      <c r="H56" s="92"/>
    </row>
    <row r="57" spans="1:8" ht="30.75" customHeight="1">
      <c r="A57" s="19" t="s">
        <v>54</v>
      </c>
      <c r="B57" s="20"/>
      <c r="C57" s="135">
        <v>65542.399999999994</v>
      </c>
      <c r="D57" s="135">
        <f>C57*3.6/100+C57</f>
        <v>67901.926399999997</v>
      </c>
      <c r="E57" s="143">
        <v>0.82127158359020624</v>
      </c>
      <c r="F57" s="154">
        <f>E57*3.6/100+E57</f>
        <v>0.8508373605994537</v>
      </c>
    </row>
    <row r="58" spans="1:8" ht="28.5" customHeight="1">
      <c r="A58" s="19" t="s">
        <v>56</v>
      </c>
      <c r="B58" s="5" t="s">
        <v>58</v>
      </c>
      <c r="C58" s="136"/>
      <c r="D58" s="136"/>
      <c r="E58" s="144"/>
      <c r="F58" s="155"/>
    </row>
    <row r="59" spans="1:8" ht="38.25" customHeight="1">
      <c r="A59" s="21" t="s">
        <v>55</v>
      </c>
      <c r="B59" s="5" t="s">
        <v>7</v>
      </c>
      <c r="C59" s="136"/>
      <c r="D59" s="136"/>
      <c r="E59" s="144"/>
      <c r="F59" s="155"/>
    </row>
    <row r="60" spans="1:8" ht="45.75" customHeight="1">
      <c r="A60" s="19" t="s">
        <v>57</v>
      </c>
      <c r="B60" s="5" t="s">
        <v>17</v>
      </c>
      <c r="C60" s="136"/>
      <c r="D60" s="136"/>
      <c r="E60" s="144"/>
      <c r="F60" s="155"/>
    </row>
    <row r="61" spans="1:8" ht="45.75" customHeight="1">
      <c r="A61" s="19" t="s">
        <v>40</v>
      </c>
      <c r="B61" s="5" t="s">
        <v>7</v>
      </c>
      <c r="C61" s="137"/>
      <c r="D61" s="137"/>
      <c r="E61" s="145"/>
      <c r="F61" s="156"/>
    </row>
    <row r="62" spans="1:8" ht="60">
      <c r="A62" s="11" t="s">
        <v>52</v>
      </c>
      <c r="B62" s="4" t="s">
        <v>59</v>
      </c>
      <c r="C62" s="101">
        <v>87348.65</v>
      </c>
      <c r="D62" s="109">
        <f>C62*3.6/100+C62</f>
        <v>90493.201399999991</v>
      </c>
      <c r="E62" s="102">
        <v>1.0945123173696214</v>
      </c>
      <c r="F62" s="120">
        <f>E62*3.6/100+E62</f>
        <v>1.1339147607949278</v>
      </c>
    </row>
    <row r="63" spans="1:8" ht="45">
      <c r="A63" s="11" t="s">
        <v>53</v>
      </c>
      <c r="B63" s="4"/>
      <c r="C63" s="132">
        <v>98984.63</v>
      </c>
      <c r="D63" s="132">
        <f>C63*3.6/100+C63</f>
        <v>102548.07668</v>
      </c>
      <c r="E63" s="140">
        <v>1.240315640428038</v>
      </c>
      <c r="F63" s="154">
        <f>E63*3.6/100+E63</f>
        <v>1.2849670034834473</v>
      </c>
    </row>
    <row r="64" spans="1:8" ht="45">
      <c r="A64" s="22" t="s">
        <v>51</v>
      </c>
      <c r="B64" s="5" t="s">
        <v>66</v>
      </c>
      <c r="C64" s="133"/>
      <c r="D64" s="133"/>
      <c r="E64" s="141"/>
      <c r="F64" s="155"/>
    </row>
    <row r="65" spans="1:6" ht="63" customHeight="1">
      <c r="A65" s="11" t="s">
        <v>60</v>
      </c>
      <c r="B65" s="5" t="s">
        <v>66</v>
      </c>
      <c r="C65" s="133"/>
      <c r="D65" s="133"/>
      <c r="E65" s="141"/>
      <c r="F65" s="155"/>
    </row>
    <row r="66" spans="1:6" ht="46.5" customHeight="1">
      <c r="A66" s="11" t="s">
        <v>61</v>
      </c>
      <c r="B66" s="5" t="s">
        <v>66</v>
      </c>
      <c r="C66" s="133"/>
      <c r="D66" s="133"/>
      <c r="E66" s="141"/>
      <c r="F66" s="155"/>
    </row>
    <row r="67" spans="1:6" ht="60" customHeight="1">
      <c r="A67" s="11" t="s">
        <v>64</v>
      </c>
      <c r="B67" s="5" t="s">
        <v>66</v>
      </c>
      <c r="C67" s="133"/>
      <c r="D67" s="133"/>
      <c r="E67" s="141"/>
      <c r="F67" s="155"/>
    </row>
    <row r="68" spans="1:6" ht="30">
      <c r="A68" s="11" t="s">
        <v>62</v>
      </c>
      <c r="B68" s="5" t="s">
        <v>7</v>
      </c>
      <c r="C68" s="133"/>
      <c r="D68" s="133"/>
      <c r="E68" s="141"/>
      <c r="F68" s="155"/>
    </row>
    <row r="69" spans="1:6" ht="30">
      <c r="A69" s="11" t="s">
        <v>63</v>
      </c>
      <c r="B69" s="5" t="s">
        <v>65</v>
      </c>
      <c r="C69" s="134"/>
      <c r="D69" s="134"/>
      <c r="E69" s="142"/>
      <c r="F69" s="156"/>
    </row>
    <row r="70" spans="1:6" ht="30">
      <c r="A70" s="11" t="s">
        <v>67</v>
      </c>
      <c r="B70" s="10"/>
      <c r="C70" s="132">
        <v>115546.35</v>
      </c>
      <c r="D70" s="132">
        <f>C70*3.6/100+C70</f>
        <v>119706.01860000001</v>
      </c>
      <c r="E70" s="140">
        <v>1.4478403879407564</v>
      </c>
      <c r="F70" s="154">
        <f>E70*3.6/100+E70</f>
        <v>1.4999626419066237</v>
      </c>
    </row>
    <row r="71" spans="1:6" ht="45">
      <c r="A71" s="11" t="s">
        <v>68</v>
      </c>
      <c r="B71" s="5" t="s">
        <v>65</v>
      </c>
      <c r="C71" s="133"/>
      <c r="D71" s="133"/>
      <c r="E71" s="141"/>
      <c r="F71" s="155"/>
    </row>
    <row r="72" spans="1:6" ht="30">
      <c r="A72" s="11" t="s">
        <v>69</v>
      </c>
      <c r="B72" s="5" t="s">
        <v>65</v>
      </c>
      <c r="C72" s="133"/>
      <c r="D72" s="133"/>
      <c r="E72" s="141"/>
      <c r="F72" s="155"/>
    </row>
    <row r="73" spans="1:6" ht="30">
      <c r="A73" s="13" t="s">
        <v>70</v>
      </c>
      <c r="B73" s="5" t="s">
        <v>7</v>
      </c>
      <c r="C73" s="133"/>
      <c r="D73" s="133"/>
      <c r="E73" s="141"/>
      <c r="F73" s="155"/>
    </row>
    <row r="74" spans="1:6" ht="30">
      <c r="A74" s="11" t="s">
        <v>71</v>
      </c>
      <c r="B74" s="5" t="s">
        <v>65</v>
      </c>
      <c r="C74" s="134"/>
      <c r="D74" s="134"/>
      <c r="E74" s="142"/>
      <c r="F74" s="156"/>
    </row>
    <row r="75" spans="1:6" ht="43.5">
      <c r="A75" s="8" t="s">
        <v>73</v>
      </c>
      <c r="B75" s="9"/>
      <c r="C75" s="132">
        <v>87395.04</v>
      </c>
      <c r="D75" s="132">
        <f>C75*3.6/100+C75</f>
        <v>90541.261439999987</v>
      </c>
      <c r="E75" s="140">
        <v>1.0950936019848132</v>
      </c>
      <c r="F75" s="154">
        <f>E75*3.6/100+E75</f>
        <v>1.1345169716562664</v>
      </c>
    </row>
    <row r="76" spans="1:6" ht="25.5" customHeight="1">
      <c r="A76" s="13" t="s">
        <v>72</v>
      </c>
      <c r="B76" s="12" t="s">
        <v>75</v>
      </c>
      <c r="C76" s="133"/>
      <c r="D76" s="133"/>
      <c r="E76" s="141"/>
      <c r="F76" s="155"/>
    </row>
    <row r="77" spans="1:6" ht="90">
      <c r="A77" s="11" t="s">
        <v>74</v>
      </c>
      <c r="B77" s="5" t="s">
        <v>66</v>
      </c>
      <c r="C77" s="134"/>
      <c r="D77" s="134"/>
      <c r="E77" s="142"/>
      <c r="F77" s="156"/>
    </row>
    <row r="78" spans="1:6" ht="43.5">
      <c r="A78" s="8" t="s">
        <v>76</v>
      </c>
      <c r="B78" s="9"/>
      <c r="C78" s="132">
        <v>49974.84</v>
      </c>
      <c r="D78" s="132">
        <f>C78*3.6/100+C78</f>
        <v>51773.934239999995</v>
      </c>
      <c r="E78" s="140">
        <v>0.62620404480866099</v>
      </c>
      <c r="F78" s="154">
        <f>E78*3.6/100+E78</f>
        <v>0.64874739042177276</v>
      </c>
    </row>
    <row r="79" spans="1:6" ht="32.25" customHeight="1">
      <c r="A79" s="11" t="s">
        <v>77</v>
      </c>
      <c r="B79" s="5" t="s">
        <v>65</v>
      </c>
      <c r="C79" s="133"/>
      <c r="D79" s="133"/>
      <c r="E79" s="141"/>
      <c r="F79" s="155"/>
    </row>
    <row r="80" spans="1:6" ht="75.75" customHeight="1">
      <c r="A80" s="11" t="s">
        <v>78</v>
      </c>
      <c r="B80" s="5" t="s">
        <v>7</v>
      </c>
      <c r="C80" s="133"/>
      <c r="D80" s="133"/>
      <c r="E80" s="141"/>
      <c r="F80" s="155"/>
    </row>
    <row r="81" spans="1:8" ht="30">
      <c r="A81" s="11" t="s">
        <v>79</v>
      </c>
      <c r="B81" s="5" t="s">
        <v>80</v>
      </c>
      <c r="C81" s="134"/>
      <c r="D81" s="134"/>
      <c r="E81" s="142"/>
      <c r="F81" s="156"/>
    </row>
    <row r="82" spans="1:8" ht="46.5" customHeight="1">
      <c r="A82" s="8" t="s">
        <v>81</v>
      </c>
      <c r="B82" s="9"/>
      <c r="C82" s="132">
        <v>19088.25</v>
      </c>
      <c r="D82" s="132">
        <f>C82*3.6/100+C82</f>
        <v>19775.427</v>
      </c>
      <c r="E82" s="140">
        <v>0.23918314412450192</v>
      </c>
      <c r="F82" s="154">
        <f>E82*3.6/100+E82</f>
        <v>0.24779373731298399</v>
      </c>
    </row>
    <row r="83" spans="1:8" ht="30">
      <c r="A83" s="11" t="s">
        <v>82</v>
      </c>
      <c r="B83" s="4" t="s">
        <v>86</v>
      </c>
      <c r="C83" s="133"/>
      <c r="D83" s="133"/>
      <c r="E83" s="141"/>
      <c r="F83" s="155"/>
    </row>
    <row r="84" spans="1:8" ht="30">
      <c r="A84" s="11" t="s">
        <v>83</v>
      </c>
      <c r="B84" s="4" t="s">
        <v>17</v>
      </c>
      <c r="C84" s="133"/>
      <c r="D84" s="133"/>
      <c r="E84" s="141"/>
      <c r="F84" s="155"/>
    </row>
    <row r="85" spans="1:8" ht="30">
      <c r="A85" s="11" t="s">
        <v>84</v>
      </c>
      <c r="B85" s="4" t="s">
        <v>87</v>
      </c>
      <c r="C85" s="133"/>
      <c r="D85" s="133"/>
      <c r="E85" s="141"/>
      <c r="F85" s="155"/>
    </row>
    <row r="86" spans="1:8" ht="30.75" customHeight="1">
      <c r="A86" s="11" t="s">
        <v>85</v>
      </c>
      <c r="B86" s="4" t="s">
        <v>75</v>
      </c>
      <c r="C86" s="134"/>
      <c r="D86" s="134"/>
      <c r="E86" s="142"/>
      <c r="F86" s="156"/>
    </row>
    <row r="87" spans="1:8" ht="31.5" customHeight="1">
      <c r="A87" s="148" t="s">
        <v>88</v>
      </c>
      <c r="B87" s="147"/>
      <c r="C87" s="104">
        <f>C88+C94+C102+C108+C109+C110+C111</f>
        <v>503145.07000000007</v>
      </c>
      <c r="D87" s="113">
        <f>D88+D94+D102+D108+D109+D110+D111</f>
        <v>521258.29252000002</v>
      </c>
      <c r="E87" s="105">
        <f>E88+E94+E102+E108+E109+E110+E111</f>
        <v>6.3046020349347174</v>
      </c>
      <c r="F87" s="114">
        <f>F88+F94+F102+F108+F109+F110+F111</f>
        <v>6.5315677081923669</v>
      </c>
      <c r="H87" s="92"/>
    </row>
    <row r="88" spans="1:8" ht="29.25" customHeight="1">
      <c r="A88" s="8" t="s">
        <v>89</v>
      </c>
      <c r="B88" s="10"/>
      <c r="C88" s="132">
        <v>77235.64</v>
      </c>
      <c r="D88" s="132">
        <f>C88*3.6/100+C88</f>
        <v>80016.123040000006</v>
      </c>
      <c r="E88" s="140">
        <v>0.96779239656166205</v>
      </c>
      <c r="F88" s="154">
        <f>E88*3.6/100+E88</f>
        <v>1.0026329228378819</v>
      </c>
    </row>
    <row r="89" spans="1:8" ht="45">
      <c r="A89" s="11" t="s">
        <v>90</v>
      </c>
      <c r="B89" s="4" t="s">
        <v>17</v>
      </c>
      <c r="C89" s="133"/>
      <c r="D89" s="133"/>
      <c r="E89" s="141"/>
      <c r="F89" s="155"/>
    </row>
    <row r="90" spans="1:8" ht="60">
      <c r="A90" s="11" t="s">
        <v>91</v>
      </c>
      <c r="B90" s="4" t="s">
        <v>17</v>
      </c>
      <c r="C90" s="133"/>
      <c r="D90" s="133"/>
      <c r="E90" s="141"/>
      <c r="F90" s="155"/>
    </row>
    <row r="91" spans="1:8">
      <c r="A91" s="11" t="s">
        <v>92</v>
      </c>
      <c r="B91" s="4" t="s">
        <v>65</v>
      </c>
      <c r="C91" s="133"/>
      <c r="D91" s="133"/>
      <c r="E91" s="141"/>
      <c r="F91" s="155"/>
    </row>
    <row r="92" spans="1:8" ht="47.25" customHeight="1">
      <c r="A92" s="11" t="s">
        <v>93</v>
      </c>
      <c r="B92" s="5" t="s">
        <v>7</v>
      </c>
      <c r="C92" s="133"/>
      <c r="D92" s="133"/>
      <c r="E92" s="141"/>
      <c r="F92" s="155"/>
    </row>
    <row r="93" spans="1:8" ht="45">
      <c r="A93" s="11" t="s">
        <v>94</v>
      </c>
      <c r="B93" s="5" t="s">
        <v>80</v>
      </c>
      <c r="C93" s="134"/>
      <c r="D93" s="134"/>
      <c r="E93" s="142"/>
      <c r="F93" s="156"/>
    </row>
    <row r="94" spans="1:8" ht="88.5" customHeight="1">
      <c r="A94" s="8" t="s">
        <v>95</v>
      </c>
      <c r="B94" s="10"/>
      <c r="C94" s="132">
        <f>E94*12*6650.5</f>
        <v>141256.62000000002</v>
      </c>
      <c r="D94" s="132">
        <f>C94*3.6/100+C94</f>
        <v>146341.85832000003</v>
      </c>
      <c r="E94" s="140">
        <v>1.77</v>
      </c>
      <c r="F94" s="154">
        <f>E94*3.6/100+E94</f>
        <v>1.83372</v>
      </c>
    </row>
    <row r="95" spans="1:8" ht="30">
      <c r="A95" s="11" t="s">
        <v>96</v>
      </c>
      <c r="B95" s="5" t="s">
        <v>7</v>
      </c>
      <c r="C95" s="133"/>
      <c r="D95" s="133"/>
      <c r="E95" s="141"/>
      <c r="F95" s="155"/>
    </row>
    <row r="96" spans="1:8" ht="45">
      <c r="A96" s="11" t="s">
        <v>102</v>
      </c>
      <c r="B96" s="5" t="s">
        <v>7</v>
      </c>
      <c r="C96" s="133"/>
      <c r="D96" s="133"/>
      <c r="E96" s="141"/>
      <c r="F96" s="155"/>
    </row>
    <row r="97" spans="1:8" ht="45">
      <c r="A97" s="11" t="s">
        <v>101</v>
      </c>
      <c r="B97" s="5" t="s">
        <v>7</v>
      </c>
      <c r="C97" s="133"/>
      <c r="D97" s="133"/>
      <c r="E97" s="141"/>
      <c r="F97" s="155"/>
    </row>
    <row r="98" spans="1:8" ht="30">
      <c r="A98" s="21" t="s">
        <v>100</v>
      </c>
      <c r="B98" s="5" t="s">
        <v>7</v>
      </c>
      <c r="C98" s="133"/>
      <c r="D98" s="133"/>
      <c r="E98" s="141"/>
      <c r="F98" s="155"/>
    </row>
    <row r="99" spans="1:8" ht="45">
      <c r="A99" s="11" t="s">
        <v>99</v>
      </c>
      <c r="B99" s="5" t="s">
        <v>97</v>
      </c>
      <c r="C99" s="133"/>
      <c r="D99" s="133"/>
      <c r="E99" s="141"/>
      <c r="F99" s="155"/>
    </row>
    <row r="100" spans="1:8">
      <c r="A100" s="11" t="s">
        <v>103</v>
      </c>
      <c r="B100" s="5" t="s">
        <v>17</v>
      </c>
      <c r="C100" s="133"/>
      <c r="D100" s="133"/>
      <c r="E100" s="141"/>
      <c r="F100" s="155"/>
    </row>
    <row r="101" spans="1:8" ht="30">
      <c r="A101" s="11" t="s">
        <v>98</v>
      </c>
      <c r="B101" s="5" t="s">
        <v>7</v>
      </c>
      <c r="C101" s="134"/>
      <c r="D101" s="134"/>
      <c r="E101" s="142"/>
      <c r="F101" s="156"/>
    </row>
    <row r="102" spans="1:8" ht="29.25">
      <c r="A102" s="8" t="s">
        <v>104</v>
      </c>
      <c r="B102" s="10"/>
      <c r="C102" s="132">
        <v>155258.35</v>
      </c>
      <c r="D102" s="132">
        <f>C102*3.6/100+C102</f>
        <v>160847.65059999999</v>
      </c>
      <c r="E102" s="140">
        <v>1.9454470841791345</v>
      </c>
      <c r="F102" s="154">
        <f>E102*3.6/100+E102</f>
        <v>2.0154831792095833</v>
      </c>
    </row>
    <row r="103" spans="1:8">
      <c r="A103" s="11" t="s">
        <v>106</v>
      </c>
      <c r="B103" s="6" t="s">
        <v>105</v>
      </c>
      <c r="C103" s="133"/>
      <c r="D103" s="133"/>
      <c r="E103" s="141"/>
      <c r="F103" s="155"/>
    </row>
    <row r="104" spans="1:8" ht="30">
      <c r="A104" s="11" t="s">
        <v>107</v>
      </c>
      <c r="B104" s="5" t="s">
        <v>97</v>
      </c>
      <c r="C104" s="133"/>
      <c r="D104" s="133"/>
      <c r="E104" s="141"/>
      <c r="F104" s="155"/>
    </row>
    <row r="105" spans="1:8" ht="30">
      <c r="A105" s="11" t="s">
        <v>108</v>
      </c>
      <c r="B105" s="6" t="s">
        <v>7</v>
      </c>
      <c r="C105" s="133"/>
      <c r="D105" s="133"/>
      <c r="E105" s="141"/>
      <c r="F105" s="155"/>
    </row>
    <row r="106" spans="1:8" ht="30">
      <c r="A106" s="11" t="s">
        <v>109</v>
      </c>
      <c r="B106" s="5" t="s">
        <v>17</v>
      </c>
      <c r="C106" s="133"/>
      <c r="D106" s="133"/>
      <c r="E106" s="141"/>
      <c r="F106" s="155"/>
    </row>
    <row r="107" spans="1:8" ht="30">
      <c r="A107" s="11" t="s">
        <v>110</v>
      </c>
      <c r="B107" s="5" t="s">
        <v>17</v>
      </c>
      <c r="C107" s="134"/>
      <c r="D107" s="134"/>
      <c r="E107" s="142"/>
      <c r="F107" s="156"/>
    </row>
    <row r="108" spans="1:8" ht="32.25" customHeight="1">
      <c r="A108" s="25" t="s">
        <v>112</v>
      </c>
      <c r="B108" s="24" t="s">
        <v>111</v>
      </c>
      <c r="C108" s="109">
        <v>9174.27</v>
      </c>
      <c r="D108" s="109">
        <f>C108*3.6/100+C108</f>
        <v>9504.5437199999997</v>
      </c>
      <c r="E108" s="110">
        <v>0.11495714607924216</v>
      </c>
      <c r="F108" s="120">
        <f>E108*3.6/100+E108</f>
        <v>0.11909560333809488</v>
      </c>
    </row>
    <row r="109" spans="1:8" ht="24.75" customHeight="1">
      <c r="A109" s="29" t="s">
        <v>113</v>
      </c>
      <c r="B109" s="28" t="s">
        <v>58</v>
      </c>
      <c r="C109" s="111">
        <v>25408.44</v>
      </c>
      <c r="D109" s="119">
        <f>C109*3.6/100+C109</f>
        <v>26323.143839999997</v>
      </c>
      <c r="E109" s="112">
        <v>0.31837756559657165</v>
      </c>
      <c r="F109" s="120">
        <f>E109*3.6/100+E109</f>
        <v>0.32983915795804825</v>
      </c>
    </row>
    <row r="110" spans="1:8" ht="72.75" customHeight="1">
      <c r="A110" s="8" t="s">
        <v>115</v>
      </c>
      <c r="B110" s="5" t="s">
        <v>114</v>
      </c>
      <c r="C110" s="109">
        <v>18652.34</v>
      </c>
      <c r="D110" s="109">
        <f>C110*3.6/100+C110</f>
        <v>19323.824240000002</v>
      </c>
      <c r="E110" s="110">
        <v>0.23372102348194371</v>
      </c>
      <c r="F110" s="120">
        <f>E110*3.6/100+E110</f>
        <v>0.24213498032729369</v>
      </c>
    </row>
    <row r="111" spans="1:8" ht="89.25" customHeight="1">
      <c r="A111" s="11" t="s">
        <v>116</v>
      </c>
      <c r="B111" s="4" t="s">
        <v>86</v>
      </c>
      <c r="C111" s="109">
        <v>76159.41</v>
      </c>
      <c r="D111" s="109">
        <f>C111*3.6/100+C111</f>
        <v>78901.148760000011</v>
      </c>
      <c r="E111" s="110">
        <v>0.95430681903616277</v>
      </c>
      <c r="F111" s="120">
        <f>E111*3.6/100+E111</f>
        <v>0.98866186452146465</v>
      </c>
    </row>
    <row r="112" spans="1:8" ht="31.5" customHeight="1">
      <c r="A112" s="26" t="s">
        <v>117</v>
      </c>
      <c r="B112" s="5" t="s">
        <v>114</v>
      </c>
      <c r="C112" s="113">
        <v>173843.24</v>
      </c>
      <c r="D112" s="113">
        <f>C112*3.6/100+C112</f>
        <v>180101.59664</v>
      </c>
      <c r="E112" s="114">
        <v>2.1800000000000002</v>
      </c>
      <c r="F112" s="38">
        <f>E112*3.3/100+E112</f>
        <v>2.2519400000000003</v>
      </c>
      <c r="H112" s="92"/>
    </row>
    <row r="113" spans="1:6" ht="30.75" customHeight="1">
      <c r="A113" s="152" t="s">
        <v>119</v>
      </c>
      <c r="B113" s="153"/>
      <c r="C113" s="128">
        <f>C112+C87+C56+C13</f>
        <v>1660486.1500000001</v>
      </c>
      <c r="D113" s="128">
        <f>D112+D87+D56+D13</f>
        <v>1720263.6513999999</v>
      </c>
      <c r="E113" s="106">
        <f>E112+E87+E56+E13</f>
        <v>20.808209783725538</v>
      </c>
      <c r="F113" s="106">
        <f>F112+F87+F56+F13</f>
        <v>21.550765335939655</v>
      </c>
    </row>
    <row r="114" spans="1:6" ht="54" customHeight="1">
      <c r="A114" s="27" t="s">
        <v>120</v>
      </c>
      <c r="B114" s="5" t="s">
        <v>118</v>
      </c>
      <c r="C114" s="113">
        <f>E114*6650.5*12</f>
        <v>671168.46</v>
      </c>
      <c r="D114" s="113">
        <f>C114*3.6/100+C114</f>
        <v>695330.52455999993</v>
      </c>
      <c r="E114" s="106">
        <v>8.41</v>
      </c>
      <c r="F114" s="38">
        <f>E114*3.6/100+E114</f>
        <v>8.7127599999999994</v>
      </c>
    </row>
    <row r="115" spans="1:6" ht="29.25" customHeight="1">
      <c r="A115" s="152" t="s">
        <v>121</v>
      </c>
      <c r="B115" s="153"/>
      <c r="C115" s="113">
        <f>C113+C114</f>
        <v>2331654.6100000003</v>
      </c>
      <c r="D115" s="113">
        <f>D113+D114</f>
        <v>2415594.1759599997</v>
      </c>
      <c r="E115" s="114">
        <f>E113+E114</f>
        <v>29.218209783725538</v>
      </c>
      <c r="F115" s="114">
        <f>F113+F114</f>
        <v>30.263525335939654</v>
      </c>
    </row>
    <row r="116" spans="1:6">
      <c r="A116" s="3"/>
      <c r="C116" s="115"/>
      <c r="D116" s="115"/>
      <c r="E116" s="116"/>
    </row>
    <row r="117" spans="1:6">
      <c r="A117" s="3"/>
    </row>
    <row r="118" spans="1:6">
      <c r="A118" s="3"/>
    </row>
    <row r="119" spans="1:6">
      <c r="A119" s="3"/>
    </row>
    <row r="120" spans="1:6">
      <c r="A120" s="3"/>
    </row>
    <row r="121" spans="1:6">
      <c r="A121" s="3"/>
    </row>
    <row r="122" spans="1:6">
      <c r="A122" s="3"/>
    </row>
    <row r="123" spans="1:6">
      <c r="A123" s="3"/>
    </row>
    <row r="124" spans="1:6">
      <c r="A124" s="3"/>
    </row>
  </sheetData>
  <mergeCells count="94">
    <mergeCell ref="D33:D36"/>
    <mergeCell ref="F102:F107"/>
    <mergeCell ref="F75:F77"/>
    <mergeCell ref="F78:F81"/>
    <mergeCell ref="F82:F86"/>
    <mergeCell ref="F88:F93"/>
    <mergeCell ref="F94:F101"/>
    <mergeCell ref="C94:C101"/>
    <mergeCell ref="D94:D101"/>
    <mergeCell ref="D102:D107"/>
    <mergeCell ref="F14:F18"/>
    <mergeCell ref="F19:F22"/>
    <mergeCell ref="F23:F26"/>
    <mergeCell ref="F27:F29"/>
    <mergeCell ref="F30:F32"/>
    <mergeCell ref="F33:F36"/>
    <mergeCell ref="F37:F41"/>
    <mergeCell ref="F42:F45"/>
    <mergeCell ref="F46:F50"/>
    <mergeCell ref="F53:F55"/>
    <mergeCell ref="F57:F61"/>
    <mergeCell ref="F63:F69"/>
    <mergeCell ref="F70:F74"/>
    <mergeCell ref="A115:B115"/>
    <mergeCell ref="A53:B53"/>
    <mergeCell ref="A56:B56"/>
    <mergeCell ref="A87:B87"/>
    <mergeCell ref="A37:B37"/>
    <mergeCell ref="A42:B42"/>
    <mergeCell ref="A46:B46"/>
    <mergeCell ref="A113:B113"/>
    <mergeCell ref="E46:E50"/>
    <mergeCell ref="D37:D41"/>
    <mergeCell ref="D42:D45"/>
    <mergeCell ref="D46:D50"/>
    <mergeCell ref="D53:D55"/>
    <mergeCell ref="A14:B14"/>
    <mergeCell ref="A13:B13"/>
    <mergeCell ref="D14:D18"/>
    <mergeCell ref="A5:F5"/>
    <mergeCell ref="C53:C55"/>
    <mergeCell ref="C46:C50"/>
    <mergeCell ref="C42:C45"/>
    <mergeCell ref="C37:C41"/>
    <mergeCell ref="E33:E36"/>
    <mergeCell ref="D19:D22"/>
    <mergeCell ref="D23:D26"/>
    <mergeCell ref="D27:D29"/>
    <mergeCell ref="D30:D32"/>
    <mergeCell ref="E53:E55"/>
    <mergeCell ref="E37:E41"/>
    <mergeCell ref="E42:E45"/>
    <mergeCell ref="A33:B33"/>
    <mergeCell ref="A19:B19"/>
    <mergeCell ref="A23:B23"/>
    <mergeCell ref="A27:B27"/>
    <mergeCell ref="A30:B30"/>
    <mergeCell ref="E70:E74"/>
    <mergeCell ref="E63:E69"/>
    <mergeCell ref="E57:E61"/>
    <mergeCell ref="D57:D61"/>
    <mergeCell ref="D63:D69"/>
    <mergeCell ref="D70:D74"/>
    <mergeCell ref="E82:E86"/>
    <mergeCell ref="E88:E93"/>
    <mergeCell ref="E75:E77"/>
    <mergeCell ref="E78:E81"/>
    <mergeCell ref="D75:D77"/>
    <mergeCell ref="D78:D81"/>
    <mergeCell ref="D82:D86"/>
    <mergeCell ref="D88:D93"/>
    <mergeCell ref="A6:F6"/>
    <mergeCell ref="A7:F7"/>
    <mergeCell ref="E94:E101"/>
    <mergeCell ref="C102:C107"/>
    <mergeCell ref="E102:E107"/>
    <mergeCell ref="C23:C26"/>
    <mergeCell ref="E23:E26"/>
    <mergeCell ref="C14:C18"/>
    <mergeCell ref="E14:E18"/>
    <mergeCell ref="C19:C22"/>
    <mergeCell ref="E19:E22"/>
    <mergeCell ref="C27:C29"/>
    <mergeCell ref="E27:E29"/>
    <mergeCell ref="C30:C32"/>
    <mergeCell ref="E30:E32"/>
    <mergeCell ref="C33:C36"/>
    <mergeCell ref="C88:C93"/>
    <mergeCell ref="C78:C81"/>
    <mergeCell ref="C75:C77"/>
    <mergeCell ref="C63:C69"/>
    <mergeCell ref="C57:C61"/>
    <mergeCell ref="C70:C74"/>
    <mergeCell ref="C82:C86"/>
  </mergeCells>
  <pageMargins left="0.9055118110236221" right="0.31496062992125984" top="0.55118110236220474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4"/>
  <sheetViews>
    <sheetView zoomScale="77" zoomScaleNormal="77" workbookViewId="0">
      <selection activeCell="U8" sqref="U8"/>
    </sheetView>
  </sheetViews>
  <sheetFormatPr defaultRowHeight="15.75"/>
  <cols>
    <col min="1" max="1" width="54.140625" style="1" customWidth="1"/>
    <col min="2" max="2" width="17.28515625" style="1" customWidth="1"/>
    <col min="3" max="3" width="15" style="1" hidden="1" customWidth="1"/>
    <col min="4" max="4" width="14.140625" style="1" hidden="1" customWidth="1"/>
    <col min="5" max="10" width="14.28515625" style="1" hidden="1" customWidth="1"/>
    <col min="11" max="11" width="18.85546875" style="1" hidden="1" customWidth="1"/>
    <col min="12" max="12" width="17" style="1" hidden="1" customWidth="1"/>
    <col min="13" max="13" width="18.42578125" style="1" hidden="1" customWidth="1"/>
    <col min="14" max="14" width="18.42578125" style="1" customWidth="1"/>
    <col min="15" max="15" width="17.85546875" style="1" hidden="1" customWidth="1"/>
    <col min="16" max="16" width="19.85546875" style="1" customWidth="1"/>
    <col min="17" max="21" width="9.140625" style="1"/>
    <col min="22" max="22" width="13.42578125" style="1" bestFit="1" customWidth="1"/>
    <col min="23" max="16384" width="9.140625" style="1"/>
  </cols>
  <sheetData>
    <row r="1" spans="1:16">
      <c r="M1" s="95"/>
      <c r="N1" s="95"/>
      <c r="O1" s="95"/>
      <c r="P1" s="125" t="s">
        <v>133</v>
      </c>
    </row>
    <row r="2" spans="1:16" ht="78" customHeight="1">
      <c r="M2" s="2"/>
      <c r="N2" s="2"/>
      <c r="O2" s="2"/>
      <c r="P2" s="124" t="s">
        <v>132</v>
      </c>
    </row>
    <row r="3" spans="1:16" ht="16.5" customHeight="1">
      <c r="M3" s="2"/>
      <c r="N3" s="2"/>
      <c r="O3" s="2"/>
    </row>
    <row r="4" spans="1:16" ht="16.5" customHeight="1">
      <c r="M4" s="2"/>
      <c r="N4" s="2"/>
      <c r="O4" s="2"/>
      <c r="P4" s="1" t="s">
        <v>138</v>
      </c>
    </row>
    <row r="6" spans="1:16" ht="16.5">
      <c r="A6" s="151" t="s">
        <v>127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</row>
    <row r="7" spans="1:16" ht="32.25" customHeight="1">
      <c r="A7" s="138" t="s">
        <v>128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</row>
    <row r="8" spans="1:16" ht="33" customHeight="1">
      <c r="A8" s="226" t="s">
        <v>130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  <c r="O8" s="226"/>
      <c r="P8" s="226"/>
    </row>
    <row r="9" spans="1:16" ht="15" customHeight="1">
      <c r="A9" s="32"/>
      <c r="B9" s="32"/>
      <c r="C9" s="32"/>
      <c r="D9" s="32"/>
    </row>
    <row r="10" spans="1:16">
      <c r="A10" s="2"/>
    </row>
    <row r="11" spans="1:16" ht="85.5" customHeight="1">
      <c r="A11" s="4" t="s">
        <v>4</v>
      </c>
      <c r="B11" s="5" t="s">
        <v>1</v>
      </c>
      <c r="C11" s="5" t="s">
        <v>2</v>
      </c>
      <c r="D11" s="6" t="s">
        <v>3</v>
      </c>
      <c r="E11" s="5" t="s">
        <v>2</v>
      </c>
      <c r="F11" s="6" t="s">
        <v>3</v>
      </c>
      <c r="G11" s="5" t="s">
        <v>2</v>
      </c>
      <c r="H11" s="6" t="s">
        <v>3</v>
      </c>
      <c r="I11" s="5" t="s">
        <v>2</v>
      </c>
      <c r="J11" s="89" t="s">
        <v>3</v>
      </c>
      <c r="K11" s="80" t="s">
        <v>2</v>
      </c>
      <c r="L11" s="6" t="s">
        <v>3</v>
      </c>
      <c r="M11" s="123" t="s">
        <v>134</v>
      </c>
      <c r="N11" s="123" t="s">
        <v>2</v>
      </c>
      <c r="O11" s="123" t="s">
        <v>134</v>
      </c>
      <c r="P11" s="123" t="s">
        <v>3</v>
      </c>
    </row>
    <row r="12" spans="1:16" ht="21.75" customHeight="1">
      <c r="A12" s="4"/>
      <c r="B12" s="5"/>
      <c r="C12" s="221" t="s">
        <v>123</v>
      </c>
      <c r="D12" s="222"/>
      <c r="E12" s="179" t="s">
        <v>124</v>
      </c>
      <c r="F12" s="179"/>
      <c r="G12" s="180" t="s">
        <v>122</v>
      </c>
      <c r="H12" s="180"/>
      <c r="I12" s="181" t="s">
        <v>125</v>
      </c>
      <c r="J12" s="182"/>
      <c r="K12" s="167" t="s">
        <v>126</v>
      </c>
      <c r="L12" s="168"/>
      <c r="M12" s="225"/>
      <c r="N12" s="225"/>
      <c r="O12" s="225"/>
      <c r="P12" s="225"/>
    </row>
    <row r="13" spans="1:16" ht="14.25" customHeight="1">
      <c r="A13" s="7">
        <v>1</v>
      </c>
      <c r="B13" s="7">
        <v>2</v>
      </c>
      <c r="C13" s="41">
        <v>3</v>
      </c>
      <c r="D13" s="41">
        <v>4</v>
      </c>
      <c r="E13" s="54">
        <v>5</v>
      </c>
      <c r="F13" s="54">
        <v>6</v>
      </c>
      <c r="G13" s="61">
        <v>7</v>
      </c>
      <c r="H13" s="61">
        <v>8</v>
      </c>
      <c r="I13" s="48">
        <v>9</v>
      </c>
      <c r="J13" s="88">
        <v>10</v>
      </c>
      <c r="K13" s="67">
        <v>11</v>
      </c>
      <c r="L13" s="68">
        <v>12</v>
      </c>
      <c r="M13" s="117">
        <v>3</v>
      </c>
      <c r="N13" s="117">
        <v>3</v>
      </c>
      <c r="O13" s="108">
        <v>4</v>
      </c>
      <c r="P13" s="122">
        <v>4</v>
      </c>
    </row>
    <row r="14" spans="1:16" ht="60.75" customHeight="1">
      <c r="A14" s="148" t="s">
        <v>0</v>
      </c>
      <c r="B14" s="147"/>
      <c r="C14" s="42">
        <f t="shared" ref="C14:P14" si="0">C15+C20+C24+C28+C31+C34+C38+C43+C47+C52+C53+C54</f>
        <v>178985.96000000002</v>
      </c>
      <c r="D14" s="42">
        <f t="shared" si="0"/>
        <v>3.8800000000000003</v>
      </c>
      <c r="E14" s="55">
        <f t="shared" si="0"/>
        <v>194927.26</v>
      </c>
      <c r="F14" s="55">
        <f t="shared" si="0"/>
        <v>3.87</v>
      </c>
      <c r="G14" s="62">
        <f t="shared" si="0"/>
        <v>413064.14</v>
      </c>
      <c r="H14" s="62">
        <f t="shared" si="0"/>
        <v>3.95</v>
      </c>
      <c r="I14" s="49">
        <f t="shared" si="0"/>
        <v>114109.31999999999</v>
      </c>
      <c r="J14" s="84">
        <f t="shared" si="0"/>
        <v>3.86</v>
      </c>
      <c r="K14" s="79">
        <f t="shared" si="0"/>
        <v>225271.66999999998</v>
      </c>
      <c r="L14" s="69">
        <f t="shared" si="0"/>
        <v>3.84</v>
      </c>
      <c r="M14" s="40">
        <f t="shared" si="0"/>
        <v>225452.24374999997</v>
      </c>
      <c r="N14" s="40">
        <f t="shared" si="0"/>
        <v>233568.52452499999</v>
      </c>
      <c r="O14" s="40">
        <f t="shared" si="0"/>
        <v>3.836875</v>
      </c>
      <c r="P14" s="40">
        <f t="shared" si="0"/>
        <v>3.9750025</v>
      </c>
    </row>
    <row r="15" spans="1:16">
      <c r="A15" s="149" t="s">
        <v>5</v>
      </c>
      <c r="B15" s="150"/>
      <c r="C15" s="215">
        <v>2767.82</v>
      </c>
      <c r="D15" s="215">
        <v>0.06</v>
      </c>
      <c r="E15" s="203">
        <v>2518.44</v>
      </c>
      <c r="F15" s="203">
        <v>0.05</v>
      </c>
      <c r="G15" s="191">
        <v>6274.4</v>
      </c>
      <c r="H15" s="191">
        <v>0.06</v>
      </c>
      <c r="I15" s="177">
        <v>1478.1</v>
      </c>
      <c r="J15" s="178">
        <v>0.05</v>
      </c>
      <c r="K15" s="169">
        <f>(C15+E15+G15+I15)/4</f>
        <v>3259.69</v>
      </c>
      <c r="L15" s="165">
        <f>(D15+F15+H15+J15)/44</f>
        <v>4.9999999999999992E-3</v>
      </c>
      <c r="M15" s="154">
        <f>K15</f>
        <v>3259.69</v>
      </c>
      <c r="N15" s="154">
        <f>M15*3.6/100+M15</f>
        <v>3377.0388400000002</v>
      </c>
      <c r="O15" s="157">
        <f>L15</f>
        <v>4.9999999999999992E-3</v>
      </c>
      <c r="P15" s="154">
        <f>O15*3.6/100+O15</f>
        <v>5.1799999999999988E-3</v>
      </c>
    </row>
    <row r="16" spans="1:16" ht="30">
      <c r="A16" s="11" t="s">
        <v>8</v>
      </c>
      <c r="B16" s="9"/>
      <c r="C16" s="215"/>
      <c r="D16" s="215"/>
      <c r="E16" s="203"/>
      <c r="F16" s="203"/>
      <c r="G16" s="191"/>
      <c r="H16" s="191"/>
      <c r="I16" s="177"/>
      <c r="J16" s="178"/>
      <c r="K16" s="170"/>
      <c r="L16" s="165"/>
      <c r="M16" s="155"/>
      <c r="N16" s="155"/>
      <c r="O16" s="157"/>
      <c r="P16" s="155"/>
    </row>
    <row r="17" spans="1:22" ht="118.5" customHeight="1">
      <c r="A17" s="12" t="s">
        <v>9</v>
      </c>
      <c r="B17" s="6" t="s">
        <v>6</v>
      </c>
      <c r="C17" s="215"/>
      <c r="D17" s="215"/>
      <c r="E17" s="203"/>
      <c r="F17" s="203"/>
      <c r="G17" s="191"/>
      <c r="H17" s="191"/>
      <c r="I17" s="177"/>
      <c r="J17" s="178"/>
      <c r="K17" s="170"/>
      <c r="L17" s="165"/>
      <c r="M17" s="155"/>
      <c r="N17" s="155"/>
      <c r="O17" s="157"/>
      <c r="P17" s="155"/>
    </row>
    <row r="18" spans="1:22" ht="133.5" customHeight="1">
      <c r="A18" s="13" t="s">
        <v>10</v>
      </c>
      <c r="B18" s="6" t="s">
        <v>6</v>
      </c>
      <c r="C18" s="215"/>
      <c r="D18" s="215"/>
      <c r="E18" s="203"/>
      <c r="F18" s="203"/>
      <c r="G18" s="191"/>
      <c r="H18" s="191"/>
      <c r="I18" s="177"/>
      <c r="J18" s="178"/>
      <c r="K18" s="170"/>
      <c r="L18" s="165"/>
      <c r="M18" s="155"/>
      <c r="N18" s="155"/>
      <c r="O18" s="157"/>
      <c r="P18" s="155"/>
      <c r="V18" s="92"/>
    </row>
    <row r="19" spans="1:22" ht="60" customHeight="1">
      <c r="A19" s="11" t="s">
        <v>11</v>
      </c>
      <c r="B19" s="5" t="s">
        <v>7</v>
      </c>
      <c r="C19" s="215"/>
      <c r="D19" s="215"/>
      <c r="E19" s="203"/>
      <c r="F19" s="203"/>
      <c r="G19" s="191"/>
      <c r="H19" s="191"/>
      <c r="I19" s="177"/>
      <c r="J19" s="178"/>
      <c r="K19" s="171"/>
      <c r="L19" s="165"/>
      <c r="M19" s="156"/>
      <c r="N19" s="156"/>
      <c r="O19" s="157"/>
      <c r="P19" s="156"/>
    </row>
    <row r="20" spans="1:22">
      <c r="A20" s="148" t="s">
        <v>12</v>
      </c>
      <c r="B20" s="147"/>
      <c r="C20" s="215">
        <v>3690.43</v>
      </c>
      <c r="D20" s="215">
        <v>0.08</v>
      </c>
      <c r="E20" s="196">
        <v>3525.82</v>
      </c>
      <c r="F20" s="203">
        <v>7.0000000000000007E-2</v>
      </c>
      <c r="G20" s="191">
        <v>8365.86</v>
      </c>
      <c r="H20" s="191">
        <v>0.08</v>
      </c>
      <c r="I20" s="177">
        <v>2069.34</v>
      </c>
      <c r="J20" s="178">
        <v>7.0000000000000007E-2</v>
      </c>
      <c r="K20" s="166">
        <f>(C20+E20+G20+I20)/4</f>
        <v>4412.8625000000002</v>
      </c>
      <c r="L20" s="165">
        <f>(D20+F20+H20+J20)/4</f>
        <v>7.5000000000000011E-2</v>
      </c>
      <c r="M20" s="157">
        <f>K20</f>
        <v>4412.8625000000002</v>
      </c>
      <c r="N20" s="154">
        <f>M20*3.6/100+M20</f>
        <v>4571.7255500000001</v>
      </c>
      <c r="O20" s="157">
        <f>L20</f>
        <v>7.5000000000000011E-2</v>
      </c>
      <c r="P20" s="154">
        <f>O20*3.6/100+O20</f>
        <v>7.7700000000000005E-2</v>
      </c>
    </row>
    <row r="21" spans="1:22" ht="45">
      <c r="A21" s="11" t="s">
        <v>13</v>
      </c>
      <c r="B21" s="4" t="s">
        <v>16</v>
      </c>
      <c r="C21" s="215"/>
      <c r="D21" s="215"/>
      <c r="E21" s="196"/>
      <c r="F21" s="203"/>
      <c r="G21" s="191"/>
      <c r="H21" s="191"/>
      <c r="I21" s="177"/>
      <c r="J21" s="178"/>
      <c r="K21" s="166"/>
      <c r="L21" s="165"/>
      <c r="M21" s="157"/>
      <c r="N21" s="155"/>
      <c r="O21" s="157"/>
      <c r="P21" s="155"/>
    </row>
    <row r="22" spans="1:22" ht="75">
      <c r="A22" s="11" t="s">
        <v>14</v>
      </c>
      <c r="B22" s="4" t="s">
        <v>17</v>
      </c>
      <c r="C22" s="215"/>
      <c r="D22" s="215"/>
      <c r="E22" s="196"/>
      <c r="F22" s="203"/>
      <c r="G22" s="191"/>
      <c r="H22" s="191"/>
      <c r="I22" s="177"/>
      <c r="J22" s="178"/>
      <c r="K22" s="166"/>
      <c r="L22" s="165"/>
      <c r="M22" s="157"/>
      <c r="N22" s="155"/>
      <c r="O22" s="157"/>
      <c r="P22" s="155"/>
    </row>
    <row r="23" spans="1:22" ht="45">
      <c r="A23" s="11" t="s">
        <v>15</v>
      </c>
      <c r="B23" s="4" t="s">
        <v>17</v>
      </c>
      <c r="C23" s="215"/>
      <c r="D23" s="215"/>
      <c r="E23" s="196"/>
      <c r="F23" s="203"/>
      <c r="G23" s="191"/>
      <c r="H23" s="191"/>
      <c r="I23" s="177"/>
      <c r="J23" s="178"/>
      <c r="K23" s="166"/>
      <c r="L23" s="165"/>
      <c r="M23" s="157"/>
      <c r="N23" s="156"/>
      <c r="O23" s="157"/>
      <c r="P23" s="156"/>
    </row>
    <row r="24" spans="1:22" ht="29.25" customHeight="1">
      <c r="A24" s="148" t="s">
        <v>18</v>
      </c>
      <c r="B24" s="147"/>
      <c r="C24" s="208">
        <v>5074.34</v>
      </c>
      <c r="D24" s="218">
        <v>0.11</v>
      </c>
      <c r="E24" s="196">
        <v>4533.1899999999996</v>
      </c>
      <c r="F24" s="205">
        <v>0.09</v>
      </c>
      <c r="G24" s="191">
        <v>10457.32</v>
      </c>
      <c r="H24" s="197">
        <v>0.1</v>
      </c>
      <c r="I24" s="177">
        <v>2660.58</v>
      </c>
      <c r="J24" s="186">
        <v>0.09</v>
      </c>
      <c r="K24" s="166">
        <f>(C24+E24+G24+I24)/4</f>
        <v>5681.3575000000001</v>
      </c>
      <c r="L24" s="169">
        <f>(D24+F24+H24+J24)/4</f>
        <v>9.7500000000000003E-2</v>
      </c>
      <c r="M24" s="157">
        <f>K24</f>
        <v>5681.3575000000001</v>
      </c>
      <c r="N24" s="154">
        <f>M24*3.6/100+M24</f>
        <v>5885.8863700000002</v>
      </c>
      <c r="O24" s="162">
        <f>L24</f>
        <v>9.7500000000000003E-2</v>
      </c>
      <c r="P24" s="154">
        <f>O24*3.6/100+O24</f>
        <v>0.10101</v>
      </c>
    </row>
    <row r="25" spans="1:22" ht="105">
      <c r="A25" s="13" t="s">
        <v>19</v>
      </c>
      <c r="B25" s="14" t="s">
        <v>6</v>
      </c>
      <c r="C25" s="208"/>
      <c r="D25" s="219"/>
      <c r="E25" s="196"/>
      <c r="F25" s="206"/>
      <c r="G25" s="191"/>
      <c r="H25" s="198"/>
      <c r="I25" s="177"/>
      <c r="J25" s="187"/>
      <c r="K25" s="166"/>
      <c r="L25" s="170"/>
      <c r="M25" s="157"/>
      <c r="N25" s="155"/>
      <c r="O25" s="163"/>
      <c r="P25" s="155"/>
    </row>
    <row r="26" spans="1:22" ht="101.25" customHeight="1">
      <c r="A26" s="13" t="s">
        <v>20</v>
      </c>
      <c r="B26" s="14" t="s">
        <v>6</v>
      </c>
      <c r="C26" s="208"/>
      <c r="D26" s="219"/>
      <c r="E26" s="196"/>
      <c r="F26" s="206"/>
      <c r="G26" s="191"/>
      <c r="H26" s="198"/>
      <c r="I26" s="177"/>
      <c r="J26" s="187"/>
      <c r="K26" s="166"/>
      <c r="L26" s="170"/>
      <c r="M26" s="157"/>
      <c r="N26" s="155"/>
      <c r="O26" s="163"/>
      <c r="P26" s="155"/>
    </row>
    <row r="27" spans="1:22" ht="60">
      <c r="A27" s="11" t="s">
        <v>21</v>
      </c>
      <c r="B27" s="5" t="s">
        <v>7</v>
      </c>
      <c r="C27" s="208"/>
      <c r="D27" s="220"/>
      <c r="E27" s="196"/>
      <c r="F27" s="207"/>
      <c r="G27" s="191"/>
      <c r="H27" s="199"/>
      <c r="I27" s="177"/>
      <c r="J27" s="188"/>
      <c r="K27" s="166"/>
      <c r="L27" s="171"/>
      <c r="M27" s="157"/>
      <c r="N27" s="156"/>
      <c r="O27" s="164"/>
      <c r="P27" s="156"/>
    </row>
    <row r="28" spans="1:22" ht="31.5" customHeight="1">
      <c r="A28" s="148" t="s">
        <v>24</v>
      </c>
      <c r="B28" s="147"/>
      <c r="C28" s="208">
        <v>2767.82</v>
      </c>
      <c r="D28" s="208">
        <v>0.06</v>
      </c>
      <c r="E28" s="196">
        <v>2518.44</v>
      </c>
      <c r="F28" s="196">
        <v>0.05</v>
      </c>
      <c r="G28" s="191">
        <v>6274.39</v>
      </c>
      <c r="H28" s="191">
        <v>0.06</v>
      </c>
      <c r="I28" s="177">
        <v>1478.1</v>
      </c>
      <c r="J28" s="178">
        <v>0.05</v>
      </c>
      <c r="K28" s="166">
        <f>(C28+E28+G28+I28)/4</f>
        <v>3259.6875000000005</v>
      </c>
      <c r="L28" s="165">
        <f>(D28+F28+H28+J28)/4</f>
        <v>5.4999999999999993E-2</v>
      </c>
      <c r="M28" s="157">
        <f>K28</f>
        <v>3259.6875000000005</v>
      </c>
      <c r="N28" s="154">
        <f>M28*3.6/100+M28</f>
        <v>3377.0362500000006</v>
      </c>
      <c r="O28" s="157">
        <f>L28</f>
        <v>5.4999999999999993E-2</v>
      </c>
      <c r="P28" s="154">
        <f>O28*3.6/100+O28</f>
        <v>5.6979999999999996E-2</v>
      </c>
    </row>
    <row r="29" spans="1:22" ht="104.25" customHeight="1">
      <c r="A29" s="13" t="s">
        <v>22</v>
      </c>
      <c r="B29" s="14" t="s">
        <v>6</v>
      </c>
      <c r="C29" s="208"/>
      <c r="D29" s="208"/>
      <c r="E29" s="196"/>
      <c r="F29" s="196"/>
      <c r="G29" s="191"/>
      <c r="H29" s="191"/>
      <c r="I29" s="177"/>
      <c r="J29" s="178"/>
      <c r="K29" s="166"/>
      <c r="L29" s="165"/>
      <c r="M29" s="157"/>
      <c r="N29" s="155"/>
      <c r="O29" s="157"/>
      <c r="P29" s="155"/>
    </row>
    <row r="30" spans="1:22" ht="103.5" customHeight="1">
      <c r="A30" s="13" t="s">
        <v>23</v>
      </c>
      <c r="B30" s="14" t="s">
        <v>6</v>
      </c>
      <c r="C30" s="208"/>
      <c r="D30" s="208"/>
      <c r="E30" s="196"/>
      <c r="F30" s="196"/>
      <c r="G30" s="191"/>
      <c r="H30" s="191"/>
      <c r="I30" s="177"/>
      <c r="J30" s="178"/>
      <c r="K30" s="166"/>
      <c r="L30" s="165"/>
      <c r="M30" s="157"/>
      <c r="N30" s="156"/>
      <c r="O30" s="157"/>
      <c r="P30" s="156"/>
    </row>
    <row r="31" spans="1:22" ht="30" customHeight="1">
      <c r="A31" s="148" t="s">
        <v>25</v>
      </c>
      <c r="B31" s="147"/>
      <c r="C31" s="217">
        <v>0</v>
      </c>
      <c r="D31" s="215">
        <v>0</v>
      </c>
      <c r="E31" s="213">
        <v>8562.7000000000007</v>
      </c>
      <c r="F31" s="203">
        <v>0.17</v>
      </c>
      <c r="G31" s="191">
        <v>17777.439999999999</v>
      </c>
      <c r="H31" s="191">
        <v>0.17</v>
      </c>
      <c r="I31" s="177">
        <v>4729.92</v>
      </c>
      <c r="J31" s="178">
        <v>0.16</v>
      </c>
      <c r="K31" s="166">
        <f>(C31+E31+G31+I31)/4</f>
        <v>7767.5149999999994</v>
      </c>
      <c r="L31" s="165">
        <f>(D31+F31+H31+J31)/4</f>
        <v>0.125</v>
      </c>
      <c r="M31" s="157">
        <f>K31</f>
        <v>7767.5149999999994</v>
      </c>
      <c r="N31" s="154">
        <f>M31*3.6/100+M31</f>
        <v>8047.1455399999995</v>
      </c>
      <c r="O31" s="157">
        <f>L31</f>
        <v>0.125</v>
      </c>
      <c r="P31" s="154">
        <f>O31*3.6/100+O31</f>
        <v>0.1295</v>
      </c>
    </row>
    <row r="32" spans="1:22" ht="120.75" customHeight="1">
      <c r="A32" s="13" t="s">
        <v>26</v>
      </c>
      <c r="B32" s="15" t="s">
        <v>6</v>
      </c>
      <c r="C32" s="217"/>
      <c r="D32" s="215"/>
      <c r="E32" s="213"/>
      <c r="F32" s="203"/>
      <c r="G32" s="191"/>
      <c r="H32" s="191"/>
      <c r="I32" s="177"/>
      <c r="J32" s="178"/>
      <c r="K32" s="166"/>
      <c r="L32" s="165"/>
      <c r="M32" s="157"/>
      <c r="N32" s="155"/>
      <c r="O32" s="157"/>
      <c r="P32" s="155"/>
    </row>
    <row r="33" spans="1:16" ht="30">
      <c r="A33" s="11" t="s">
        <v>27</v>
      </c>
      <c r="B33" s="5" t="s">
        <v>7</v>
      </c>
      <c r="C33" s="217"/>
      <c r="D33" s="215"/>
      <c r="E33" s="213"/>
      <c r="F33" s="203"/>
      <c r="G33" s="191"/>
      <c r="H33" s="191"/>
      <c r="I33" s="177"/>
      <c r="J33" s="178"/>
      <c r="K33" s="166"/>
      <c r="L33" s="165"/>
      <c r="M33" s="157"/>
      <c r="N33" s="156"/>
      <c r="O33" s="157"/>
      <c r="P33" s="156"/>
    </row>
    <row r="34" spans="1:16" ht="30.75" customHeight="1">
      <c r="A34" s="223" t="s">
        <v>28</v>
      </c>
      <c r="B34" s="224"/>
      <c r="C34" s="217">
        <v>12455.21</v>
      </c>
      <c r="D34" s="215">
        <v>0.27</v>
      </c>
      <c r="E34" s="213">
        <v>12592.2</v>
      </c>
      <c r="F34" s="203">
        <v>0.25</v>
      </c>
      <c r="G34" s="191">
        <v>26143.3</v>
      </c>
      <c r="H34" s="191">
        <v>0.25</v>
      </c>
      <c r="I34" s="177">
        <v>7390.5</v>
      </c>
      <c r="J34" s="178">
        <v>0.25</v>
      </c>
      <c r="K34" s="166">
        <f>(C34+E34+G34+I34)/4</f>
        <v>14645.3025</v>
      </c>
      <c r="L34" s="165">
        <f>(D34+F34+H34+J34)/4</f>
        <v>0.255</v>
      </c>
      <c r="M34" s="157">
        <f>K34</f>
        <v>14645.3025</v>
      </c>
      <c r="N34" s="154">
        <f>M34*3.6/100+M34</f>
        <v>15172.533390000001</v>
      </c>
      <c r="O34" s="157">
        <f>L34</f>
        <v>0.255</v>
      </c>
      <c r="P34" s="154">
        <f>O34*3.6/100+O34</f>
        <v>0.26418000000000003</v>
      </c>
    </row>
    <row r="35" spans="1:16" ht="120" customHeight="1">
      <c r="A35" s="13" t="s">
        <v>29</v>
      </c>
      <c r="B35" s="16" t="s">
        <v>6</v>
      </c>
      <c r="C35" s="217"/>
      <c r="D35" s="215"/>
      <c r="E35" s="213"/>
      <c r="F35" s="203"/>
      <c r="G35" s="191"/>
      <c r="H35" s="191"/>
      <c r="I35" s="177"/>
      <c r="J35" s="178"/>
      <c r="K35" s="166"/>
      <c r="L35" s="165"/>
      <c r="M35" s="157"/>
      <c r="N35" s="155"/>
      <c r="O35" s="157"/>
      <c r="P35" s="155"/>
    </row>
    <row r="36" spans="1:16" ht="120.75" customHeight="1">
      <c r="A36" s="13" t="s">
        <v>30</v>
      </c>
      <c r="B36" s="16" t="s">
        <v>6</v>
      </c>
      <c r="C36" s="217"/>
      <c r="D36" s="215"/>
      <c r="E36" s="213"/>
      <c r="F36" s="203"/>
      <c r="G36" s="191"/>
      <c r="H36" s="191"/>
      <c r="I36" s="177"/>
      <c r="J36" s="178"/>
      <c r="K36" s="166"/>
      <c r="L36" s="165"/>
      <c r="M36" s="157"/>
      <c r="N36" s="155"/>
      <c r="O36" s="157"/>
      <c r="P36" s="155"/>
    </row>
    <row r="37" spans="1:16" ht="30">
      <c r="A37" s="11" t="s">
        <v>31</v>
      </c>
      <c r="B37" s="17" t="s">
        <v>7</v>
      </c>
      <c r="C37" s="217"/>
      <c r="D37" s="215"/>
      <c r="E37" s="213"/>
      <c r="F37" s="203"/>
      <c r="G37" s="191"/>
      <c r="H37" s="191"/>
      <c r="I37" s="177"/>
      <c r="J37" s="178"/>
      <c r="K37" s="166"/>
      <c r="L37" s="165"/>
      <c r="M37" s="157"/>
      <c r="N37" s="156"/>
      <c r="O37" s="157"/>
      <c r="P37" s="156"/>
    </row>
    <row r="38" spans="1:16" ht="30" customHeight="1">
      <c r="A38" s="214" t="s">
        <v>32</v>
      </c>
      <c r="B38" s="214"/>
      <c r="C38" s="208">
        <v>121784.26</v>
      </c>
      <c r="D38" s="208">
        <v>2.64</v>
      </c>
      <c r="E38" s="196">
        <v>130958.88</v>
      </c>
      <c r="F38" s="212">
        <v>2.6</v>
      </c>
      <c r="G38" s="191">
        <v>271890.32</v>
      </c>
      <c r="H38" s="191">
        <v>2.6</v>
      </c>
      <c r="I38" s="177">
        <v>76861.2</v>
      </c>
      <c r="J38" s="178">
        <v>2.6</v>
      </c>
      <c r="K38" s="166">
        <f>(C38+E38+G38+I38)/4</f>
        <v>150373.66499999998</v>
      </c>
      <c r="L38" s="165">
        <f>(D38+F38+H38+J38)/4</f>
        <v>2.61</v>
      </c>
      <c r="M38" s="157">
        <f>K38</f>
        <v>150373.66499999998</v>
      </c>
      <c r="N38" s="154">
        <f>M38*3.6/100+M38</f>
        <v>155787.11693999998</v>
      </c>
      <c r="O38" s="157">
        <f>L38</f>
        <v>2.61</v>
      </c>
      <c r="P38" s="154">
        <f>O38*3.6/100+O38</f>
        <v>2.7039599999999999</v>
      </c>
    </row>
    <row r="39" spans="1:16" ht="118.5" customHeight="1">
      <c r="A39" s="13" t="s">
        <v>33</v>
      </c>
      <c r="B39" s="6" t="s">
        <v>6</v>
      </c>
      <c r="C39" s="208"/>
      <c r="D39" s="208"/>
      <c r="E39" s="196"/>
      <c r="F39" s="212"/>
      <c r="G39" s="191"/>
      <c r="H39" s="191"/>
      <c r="I39" s="177"/>
      <c r="J39" s="178"/>
      <c r="K39" s="166"/>
      <c r="L39" s="165"/>
      <c r="M39" s="157"/>
      <c r="N39" s="155"/>
      <c r="O39" s="157"/>
      <c r="P39" s="155"/>
    </row>
    <row r="40" spans="1:16" ht="123" customHeight="1">
      <c r="A40" s="13" t="s">
        <v>34</v>
      </c>
      <c r="B40" s="6" t="s">
        <v>6</v>
      </c>
      <c r="C40" s="208"/>
      <c r="D40" s="208"/>
      <c r="E40" s="196"/>
      <c r="F40" s="212"/>
      <c r="G40" s="191"/>
      <c r="H40" s="191"/>
      <c r="I40" s="177"/>
      <c r="J40" s="178"/>
      <c r="K40" s="166"/>
      <c r="L40" s="165"/>
      <c r="M40" s="157"/>
      <c r="N40" s="155"/>
      <c r="O40" s="157"/>
      <c r="P40" s="155"/>
    </row>
    <row r="41" spans="1:16" ht="30">
      <c r="A41" s="11" t="s">
        <v>35</v>
      </c>
      <c r="B41" s="5" t="s">
        <v>7</v>
      </c>
      <c r="C41" s="208"/>
      <c r="D41" s="208"/>
      <c r="E41" s="196"/>
      <c r="F41" s="212"/>
      <c r="G41" s="191"/>
      <c r="H41" s="191"/>
      <c r="I41" s="177"/>
      <c r="J41" s="178"/>
      <c r="K41" s="166"/>
      <c r="L41" s="165"/>
      <c r="M41" s="157"/>
      <c r="N41" s="155"/>
      <c r="O41" s="157"/>
      <c r="P41" s="155"/>
    </row>
    <row r="42" spans="1:16" ht="60">
      <c r="A42" s="11" t="s">
        <v>36</v>
      </c>
      <c r="B42" s="5" t="s">
        <v>7</v>
      </c>
      <c r="C42" s="208"/>
      <c r="D42" s="208"/>
      <c r="E42" s="196"/>
      <c r="F42" s="212"/>
      <c r="G42" s="191"/>
      <c r="H42" s="191"/>
      <c r="I42" s="177"/>
      <c r="J42" s="178"/>
      <c r="K42" s="166"/>
      <c r="L42" s="165"/>
      <c r="M42" s="157"/>
      <c r="N42" s="156"/>
      <c r="O42" s="157"/>
      <c r="P42" s="156"/>
    </row>
    <row r="43" spans="1:16" ht="29.25" customHeight="1">
      <c r="A43" s="214" t="s">
        <v>37</v>
      </c>
      <c r="B43" s="214"/>
      <c r="C43" s="208">
        <v>6458.26</v>
      </c>
      <c r="D43" s="208">
        <v>0.14000000000000001</v>
      </c>
      <c r="E43" s="196">
        <v>6547.94</v>
      </c>
      <c r="F43" s="196">
        <v>0.13</v>
      </c>
      <c r="G43" s="191">
        <v>14640.25</v>
      </c>
      <c r="H43" s="191">
        <v>0.14000000000000001</v>
      </c>
      <c r="I43" s="177">
        <v>3843.06</v>
      </c>
      <c r="J43" s="178">
        <v>0.13</v>
      </c>
      <c r="K43" s="166">
        <f>(C43+E43+G43+I43)/4</f>
        <v>7872.3775000000005</v>
      </c>
      <c r="L43" s="165">
        <f>(D43+F43+H43+J43)/4</f>
        <v>0.13500000000000001</v>
      </c>
      <c r="M43" s="157">
        <f>K43</f>
        <v>7872.3775000000005</v>
      </c>
      <c r="N43" s="154">
        <f>M43*3.6/100+M43</f>
        <v>8155.7830900000008</v>
      </c>
      <c r="O43" s="157">
        <f>L43</f>
        <v>0.13500000000000001</v>
      </c>
      <c r="P43" s="154">
        <f>O43*3.6/100+O43</f>
        <v>0.13986000000000001</v>
      </c>
    </row>
    <row r="44" spans="1:16" ht="130.5" customHeight="1">
      <c r="A44" s="13" t="s">
        <v>38</v>
      </c>
      <c r="B44" s="6" t="s">
        <v>6</v>
      </c>
      <c r="C44" s="208"/>
      <c r="D44" s="208"/>
      <c r="E44" s="196"/>
      <c r="F44" s="196"/>
      <c r="G44" s="191"/>
      <c r="H44" s="191"/>
      <c r="I44" s="177"/>
      <c r="J44" s="178"/>
      <c r="K44" s="166"/>
      <c r="L44" s="165"/>
      <c r="M44" s="157"/>
      <c r="N44" s="155"/>
      <c r="O44" s="157"/>
      <c r="P44" s="155"/>
    </row>
    <row r="45" spans="1:16" ht="132.75" customHeight="1">
      <c r="A45" s="18" t="s">
        <v>39</v>
      </c>
      <c r="B45" s="6" t="s">
        <v>6</v>
      </c>
      <c r="C45" s="208"/>
      <c r="D45" s="208"/>
      <c r="E45" s="196"/>
      <c r="F45" s="196"/>
      <c r="G45" s="191"/>
      <c r="H45" s="191"/>
      <c r="I45" s="177"/>
      <c r="J45" s="178"/>
      <c r="K45" s="166"/>
      <c r="L45" s="165"/>
      <c r="M45" s="157"/>
      <c r="N45" s="155"/>
      <c r="O45" s="157"/>
      <c r="P45" s="155"/>
    </row>
    <row r="46" spans="1:16" ht="45">
      <c r="A46" s="11" t="s">
        <v>40</v>
      </c>
      <c r="B46" s="5" t="s">
        <v>7</v>
      </c>
      <c r="C46" s="208"/>
      <c r="D46" s="208"/>
      <c r="E46" s="196"/>
      <c r="F46" s="196"/>
      <c r="G46" s="191"/>
      <c r="H46" s="191"/>
      <c r="I46" s="177"/>
      <c r="J46" s="178"/>
      <c r="K46" s="166"/>
      <c r="L46" s="165"/>
      <c r="M46" s="157"/>
      <c r="N46" s="156"/>
      <c r="O46" s="157"/>
      <c r="P46" s="156"/>
    </row>
    <row r="47" spans="1:16" ht="28.5" customHeight="1">
      <c r="A47" s="214" t="s">
        <v>41</v>
      </c>
      <c r="B47" s="214"/>
      <c r="C47" s="208">
        <v>13377.82</v>
      </c>
      <c r="D47" s="208">
        <v>0.28999999999999998</v>
      </c>
      <c r="E47" s="196">
        <v>13599.58</v>
      </c>
      <c r="F47" s="196">
        <v>0.27</v>
      </c>
      <c r="G47" s="191">
        <v>28234.76</v>
      </c>
      <c r="H47" s="191">
        <v>0.27</v>
      </c>
      <c r="I47" s="177">
        <v>7981.74</v>
      </c>
      <c r="J47" s="178">
        <v>0.27</v>
      </c>
      <c r="K47" s="166">
        <f>(C47+E47+G47+I47)/4</f>
        <v>15798.475</v>
      </c>
      <c r="L47" s="165">
        <f>(D47+F47+H47+J47)/4</f>
        <v>0.27500000000000002</v>
      </c>
      <c r="M47" s="157">
        <f>K47</f>
        <v>15798.475</v>
      </c>
      <c r="N47" s="154">
        <f>M47*3.6/100+M47</f>
        <v>16367.2201</v>
      </c>
      <c r="O47" s="157">
        <f>L47</f>
        <v>0.27500000000000002</v>
      </c>
      <c r="P47" s="154">
        <f>O47*3.6/100+O47</f>
        <v>0.28490000000000004</v>
      </c>
    </row>
    <row r="48" spans="1:16" ht="118.5" customHeight="1">
      <c r="A48" s="13" t="s">
        <v>42</v>
      </c>
      <c r="B48" s="6" t="s">
        <v>6</v>
      </c>
      <c r="C48" s="208"/>
      <c r="D48" s="208"/>
      <c r="E48" s="196"/>
      <c r="F48" s="196"/>
      <c r="G48" s="191"/>
      <c r="H48" s="191"/>
      <c r="I48" s="177"/>
      <c r="J48" s="178"/>
      <c r="K48" s="166"/>
      <c r="L48" s="165"/>
      <c r="M48" s="157"/>
      <c r="N48" s="155"/>
      <c r="O48" s="157"/>
      <c r="P48" s="155"/>
    </row>
    <row r="49" spans="1:16" ht="122.25" customHeight="1">
      <c r="A49" s="13" t="s">
        <v>44</v>
      </c>
      <c r="B49" s="6" t="s">
        <v>6</v>
      </c>
      <c r="C49" s="208"/>
      <c r="D49" s="208"/>
      <c r="E49" s="196"/>
      <c r="F49" s="196"/>
      <c r="G49" s="191"/>
      <c r="H49" s="191"/>
      <c r="I49" s="177"/>
      <c r="J49" s="178"/>
      <c r="K49" s="166"/>
      <c r="L49" s="165"/>
      <c r="M49" s="157"/>
      <c r="N49" s="155"/>
      <c r="O49" s="157"/>
      <c r="P49" s="155"/>
    </row>
    <row r="50" spans="1:16" ht="120.75" customHeight="1">
      <c r="A50" s="13" t="s">
        <v>43</v>
      </c>
      <c r="B50" s="6" t="s">
        <v>6</v>
      </c>
      <c r="C50" s="208"/>
      <c r="D50" s="208"/>
      <c r="E50" s="196"/>
      <c r="F50" s="196"/>
      <c r="G50" s="191"/>
      <c r="H50" s="191"/>
      <c r="I50" s="177"/>
      <c r="J50" s="178"/>
      <c r="K50" s="166"/>
      <c r="L50" s="165"/>
      <c r="M50" s="157"/>
      <c r="N50" s="155"/>
      <c r="O50" s="157"/>
      <c r="P50" s="155"/>
    </row>
    <row r="51" spans="1:16" ht="45">
      <c r="A51" s="13" t="s">
        <v>40</v>
      </c>
      <c r="B51" s="5" t="s">
        <v>7</v>
      </c>
      <c r="C51" s="208"/>
      <c r="D51" s="208"/>
      <c r="E51" s="196"/>
      <c r="F51" s="196"/>
      <c r="G51" s="191"/>
      <c r="H51" s="191"/>
      <c r="I51" s="177"/>
      <c r="J51" s="178"/>
      <c r="K51" s="166"/>
      <c r="L51" s="165"/>
      <c r="M51" s="157"/>
      <c r="N51" s="156"/>
      <c r="O51" s="157"/>
      <c r="P51" s="156"/>
    </row>
    <row r="52" spans="1:16" ht="117.75" customHeight="1">
      <c r="A52" s="23" t="s">
        <v>45</v>
      </c>
      <c r="B52" s="6" t="s">
        <v>6</v>
      </c>
      <c r="C52" s="45">
        <v>3229.13</v>
      </c>
      <c r="D52" s="43">
        <v>7.0000000000000007E-2</v>
      </c>
      <c r="E52" s="56">
        <v>3022.13</v>
      </c>
      <c r="F52" s="56">
        <v>0.06</v>
      </c>
      <c r="G52" s="64">
        <v>7320.12</v>
      </c>
      <c r="H52" s="64">
        <v>7.0000000000000007E-2</v>
      </c>
      <c r="I52" s="51">
        <v>1773.72</v>
      </c>
      <c r="J52" s="81">
        <v>0.06</v>
      </c>
      <c r="K52" s="74">
        <f t="shared" ref="K52:L54" si="1">(C52+E52+G52+I52)/4</f>
        <v>3836.2750000000001</v>
      </c>
      <c r="L52" s="70">
        <f t="shared" si="1"/>
        <v>6.5000000000000002E-2</v>
      </c>
      <c r="M52" s="36">
        <f>K52</f>
        <v>3836.2750000000001</v>
      </c>
      <c r="N52" s="120">
        <f>M52*3.6/100+M52</f>
        <v>3974.3809000000001</v>
      </c>
      <c r="O52" s="36">
        <f>L52</f>
        <v>6.5000000000000002E-2</v>
      </c>
      <c r="P52" s="120">
        <f>O52*3.6/100+O52</f>
        <v>6.7339999999999997E-2</v>
      </c>
    </row>
    <row r="53" spans="1:16" ht="121.5" customHeight="1">
      <c r="A53" s="23" t="s">
        <v>46</v>
      </c>
      <c r="B53" s="15" t="s">
        <v>6</v>
      </c>
      <c r="C53" s="43">
        <v>1845.22</v>
      </c>
      <c r="D53" s="43">
        <v>0.04</v>
      </c>
      <c r="E53" s="56">
        <v>1511.06</v>
      </c>
      <c r="F53" s="56">
        <v>0.03</v>
      </c>
      <c r="G53" s="64">
        <v>4182.93</v>
      </c>
      <c r="H53" s="64">
        <v>0.04</v>
      </c>
      <c r="I53" s="51">
        <v>886.86</v>
      </c>
      <c r="J53" s="81">
        <v>0.03</v>
      </c>
      <c r="K53" s="74">
        <f t="shared" si="1"/>
        <v>2106.5174999999999</v>
      </c>
      <c r="L53" s="70">
        <f t="shared" si="1"/>
        <v>3.5000000000000003E-2</v>
      </c>
      <c r="M53" s="36">
        <f>K53</f>
        <v>2106.5174999999999</v>
      </c>
      <c r="N53" s="120">
        <f>M53*3.6/100+M53</f>
        <v>2182.3521299999998</v>
      </c>
      <c r="O53" s="36">
        <f>L53</f>
        <v>3.5000000000000003E-2</v>
      </c>
      <c r="P53" s="120">
        <f>O53*3.6/100+O53</f>
        <v>3.6260000000000001E-2</v>
      </c>
    </row>
    <row r="54" spans="1:16" ht="46.5" customHeight="1">
      <c r="A54" s="214" t="s">
        <v>47</v>
      </c>
      <c r="B54" s="214"/>
      <c r="C54" s="208">
        <v>5535.65</v>
      </c>
      <c r="D54" s="215">
        <v>0.12</v>
      </c>
      <c r="E54" s="196">
        <v>5036.88</v>
      </c>
      <c r="F54" s="203">
        <v>0.1</v>
      </c>
      <c r="G54" s="191">
        <v>11503.05</v>
      </c>
      <c r="H54" s="191">
        <v>0.11</v>
      </c>
      <c r="I54" s="177">
        <v>2956.2</v>
      </c>
      <c r="J54" s="178">
        <v>0.1</v>
      </c>
      <c r="K54" s="166">
        <f t="shared" si="1"/>
        <v>6257.9449999999997</v>
      </c>
      <c r="L54" s="165">
        <f t="shared" si="1"/>
        <v>0.10750000000000001</v>
      </c>
      <c r="M54" s="157">
        <f>(E54+G54+I54+K54)/4</f>
        <v>6438.5187500000002</v>
      </c>
      <c r="N54" s="154">
        <f>M54*3.6/100+M54</f>
        <v>6670.3054250000005</v>
      </c>
      <c r="O54" s="157">
        <f>(F54+H54+J54+L54)/4</f>
        <v>0.10437500000000002</v>
      </c>
      <c r="P54" s="154">
        <f>O54*3.6/100+O54</f>
        <v>0.10813250000000002</v>
      </c>
    </row>
    <row r="55" spans="1:16" ht="133.5" customHeight="1">
      <c r="A55" s="13" t="s">
        <v>48</v>
      </c>
      <c r="B55" s="6" t="s">
        <v>6</v>
      </c>
      <c r="C55" s="208"/>
      <c r="D55" s="215"/>
      <c r="E55" s="196"/>
      <c r="F55" s="203"/>
      <c r="G55" s="191"/>
      <c r="H55" s="191"/>
      <c r="I55" s="177"/>
      <c r="J55" s="178"/>
      <c r="K55" s="166"/>
      <c r="L55" s="165"/>
      <c r="M55" s="157"/>
      <c r="N55" s="155"/>
      <c r="O55" s="157"/>
      <c r="P55" s="155"/>
    </row>
    <row r="56" spans="1:16" ht="60">
      <c r="A56" s="11" t="s">
        <v>49</v>
      </c>
      <c r="B56" s="5" t="s">
        <v>7</v>
      </c>
      <c r="C56" s="208"/>
      <c r="D56" s="215"/>
      <c r="E56" s="196"/>
      <c r="F56" s="203"/>
      <c r="G56" s="191"/>
      <c r="H56" s="191"/>
      <c r="I56" s="177"/>
      <c r="J56" s="178"/>
      <c r="K56" s="166"/>
      <c r="L56" s="165"/>
      <c r="M56" s="157"/>
      <c r="N56" s="156"/>
      <c r="O56" s="157"/>
      <c r="P56" s="156"/>
    </row>
    <row r="57" spans="1:16" ht="45.75" customHeight="1">
      <c r="A57" s="148" t="s">
        <v>50</v>
      </c>
      <c r="B57" s="147"/>
      <c r="C57" s="44">
        <f t="shared" ref="C57:P57" si="2">C58+C63+C64+C71+C76+C79+C83</f>
        <v>313686.71000000002</v>
      </c>
      <c r="D57" s="44">
        <f t="shared" si="2"/>
        <v>6.8</v>
      </c>
      <c r="E57" s="57">
        <f t="shared" si="2"/>
        <v>456845.02</v>
      </c>
      <c r="F57" s="57">
        <f t="shared" si="2"/>
        <v>9.0699999999999985</v>
      </c>
      <c r="G57" s="63">
        <f t="shared" si="2"/>
        <v>746652.65</v>
      </c>
      <c r="H57" s="63">
        <f t="shared" si="2"/>
        <v>7.1400000000000006</v>
      </c>
      <c r="I57" s="50">
        <f t="shared" si="2"/>
        <v>201317.22</v>
      </c>
      <c r="J57" s="87">
        <f t="shared" si="2"/>
        <v>6.81</v>
      </c>
      <c r="K57" s="78">
        <f t="shared" si="2"/>
        <v>429625.4</v>
      </c>
      <c r="L57" s="71">
        <f t="shared" si="2"/>
        <v>7.4550000000000001</v>
      </c>
      <c r="M57" s="35">
        <f t="shared" si="2"/>
        <v>429625.4</v>
      </c>
      <c r="N57" s="35">
        <f t="shared" si="2"/>
        <v>445091.91440000007</v>
      </c>
      <c r="O57" s="35">
        <f t="shared" si="2"/>
        <v>5.3975</v>
      </c>
      <c r="P57" s="35">
        <f t="shared" si="2"/>
        <v>5.5918100000000006</v>
      </c>
    </row>
    <row r="58" spans="1:16" ht="30.75" customHeight="1">
      <c r="A58" s="19" t="s">
        <v>54</v>
      </c>
      <c r="B58" s="30"/>
      <c r="C58" s="216">
        <v>0</v>
      </c>
      <c r="D58" s="216">
        <v>0</v>
      </c>
      <c r="E58" s="204">
        <v>0</v>
      </c>
      <c r="F58" s="204">
        <v>0</v>
      </c>
      <c r="G58" s="195">
        <v>0</v>
      </c>
      <c r="H58" s="195">
        <v>0</v>
      </c>
      <c r="I58" s="189">
        <v>0</v>
      </c>
      <c r="J58" s="190">
        <v>0</v>
      </c>
      <c r="K58" s="175">
        <v>0</v>
      </c>
      <c r="L58" s="176">
        <v>0</v>
      </c>
      <c r="M58" s="158">
        <f>K58</f>
        <v>0</v>
      </c>
      <c r="N58" s="159">
        <v>0</v>
      </c>
      <c r="O58" s="158">
        <f>L58</f>
        <v>0</v>
      </c>
      <c r="P58" s="154">
        <v>0</v>
      </c>
    </row>
    <row r="59" spans="1:16" ht="28.5" customHeight="1">
      <c r="A59" s="19" t="s">
        <v>56</v>
      </c>
      <c r="B59" s="5" t="s">
        <v>58</v>
      </c>
      <c r="C59" s="216"/>
      <c r="D59" s="216"/>
      <c r="E59" s="204"/>
      <c r="F59" s="204"/>
      <c r="G59" s="195"/>
      <c r="H59" s="195"/>
      <c r="I59" s="189"/>
      <c r="J59" s="190"/>
      <c r="K59" s="175"/>
      <c r="L59" s="176"/>
      <c r="M59" s="158"/>
      <c r="N59" s="160"/>
      <c r="O59" s="158"/>
      <c r="P59" s="155"/>
    </row>
    <row r="60" spans="1:16" ht="38.25" customHeight="1">
      <c r="A60" s="21" t="s">
        <v>55</v>
      </c>
      <c r="B60" s="5" t="s">
        <v>7</v>
      </c>
      <c r="C60" s="216"/>
      <c r="D60" s="216"/>
      <c r="E60" s="204"/>
      <c r="F60" s="204"/>
      <c r="G60" s="195"/>
      <c r="H60" s="195"/>
      <c r="I60" s="189"/>
      <c r="J60" s="190"/>
      <c r="K60" s="175"/>
      <c r="L60" s="176"/>
      <c r="M60" s="158"/>
      <c r="N60" s="160"/>
      <c r="O60" s="158"/>
      <c r="P60" s="155"/>
    </row>
    <row r="61" spans="1:16" ht="45.75" customHeight="1">
      <c r="A61" s="19" t="s">
        <v>57</v>
      </c>
      <c r="B61" s="5" t="s">
        <v>17</v>
      </c>
      <c r="C61" s="216"/>
      <c r="D61" s="216"/>
      <c r="E61" s="204"/>
      <c r="F61" s="204"/>
      <c r="G61" s="195"/>
      <c r="H61" s="195"/>
      <c r="I61" s="189"/>
      <c r="J61" s="190"/>
      <c r="K61" s="175"/>
      <c r="L61" s="176"/>
      <c r="M61" s="158"/>
      <c r="N61" s="160"/>
      <c r="O61" s="158"/>
      <c r="P61" s="155"/>
    </row>
    <row r="62" spans="1:16" ht="45.75" customHeight="1">
      <c r="A62" s="19" t="s">
        <v>40</v>
      </c>
      <c r="B62" s="5" t="s">
        <v>7</v>
      </c>
      <c r="C62" s="216"/>
      <c r="D62" s="216"/>
      <c r="E62" s="204"/>
      <c r="F62" s="204"/>
      <c r="G62" s="195"/>
      <c r="H62" s="195"/>
      <c r="I62" s="189"/>
      <c r="J62" s="190"/>
      <c r="K62" s="175"/>
      <c r="L62" s="176"/>
      <c r="M62" s="158"/>
      <c r="N62" s="161"/>
      <c r="O62" s="158"/>
      <c r="P62" s="156"/>
    </row>
    <row r="63" spans="1:16" ht="60">
      <c r="A63" s="11" t="s">
        <v>52</v>
      </c>
      <c r="B63" s="4" t="s">
        <v>59</v>
      </c>
      <c r="C63" s="45">
        <v>58124.3</v>
      </c>
      <c r="D63" s="45">
        <v>1.26</v>
      </c>
      <c r="E63" s="58">
        <v>156143.28</v>
      </c>
      <c r="F63" s="58">
        <v>3.1</v>
      </c>
      <c r="G63" s="64">
        <v>132807.96</v>
      </c>
      <c r="H63" s="64">
        <v>1.27</v>
      </c>
      <c r="I63" s="51">
        <v>37543.74</v>
      </c>
      <c r="J63" s="81">
        <v>1.27</v>
      </c>
      <c r="K63" s="74">
        <f>(C63+E63+G63+I63)/4</f>
        <v>96154.82</v>
      </c>
      <c r="L63" s="70">
        <f>(D63+F63+H63+J63)/4</f>
        <v>1.7250000000000001</v>
      </c>
      <c r="M63" s="36">
        <f>K63</f>
        <v>96154.82</v>
      </c>
      <c r="N63" s="120">
        <f>M63*3.6/100+M63</f>
        <v>99616.393520000012</v>
      </c>
      <c r="O63" s="36">
        <f>L63</f>
        <v>1.7250000000000001</v>
      </c>
      <c r="P63" s="120">
        <f>O63*3.6/100+O63</f>
        <v>1.7871000000000001</v>
      </c>
    </row>
    <row r="64" spans="1:16" ht="45">
      <c r="A64" s="11" t="s">
        <v>53</v>
      </c>
      <c r="B64" s="4"/>
      <c r="C64" s="209">
        <v>65505.17</v>
      </c>
      <c r="D64" s="209">
        <v>1.42</v>
      </c>
      <c r="E64" s="200">
        <v>71523.7</v>
      </c>
      <c r="F64" s="200">
        <v>1.42</v>
      </c>
      <c r="G64" s="192">
        <v>149539.68</v>
      </c>
      <c r="H64" s="192">
        <v>1.43</v>
      </c>
      <c r="I64" s="183">
        <v>41978.04</v>
      </c>
      <c r="J64" s="186">
        <v>1.42</v>
      </c>
      <c r="K64" s="169">
        <f>(C64+E64+G64+I64)/4</f>
        <v>82136.647499999992</v>
      </c>
      <c r="L64" s="172">
        <f>(D64+F64+H64+J64)/4</f>
        <v>1.4224999999999999</v>
      </c>
      <c r="M64" s="154">
        <f>K64</f>
        <v>82136.647499999992</v>
      </c>
      <c r="N64" s="154">
        <f>M64*3.6/100+M64</f>
        <v>85093.566809999989</v>
      </c>
      <c r="O64" s="154">
        <v>0.36</v>
      </c>
      <c r="P64" s="154">
        <f>O64*3.6/100+O64</f>
        <v>0.37296000000000001</v>
      </c>
    </row>
    <row r="65" spans="1:16" ht="45">
      <c r="A65" s="22" t="s">
        <v>51</v>
      </c>
      <c r="B65" s="5" t="s">
        <v>66</v>
      </c>
      <c r="C65" s="210"/>
      <c r="D65" s="210"/>
      <c r="E65" s="201"/>
      <c r="F65" s="201"/>
      <c r="G65" s="193"/>
      <c r="H65" s="193"/>
      <c r="I65" s="184"/>
      <c r="J65" s="187"/>
      <c r="K65" s="170"/>
      <c r="L65" s="173"/>
      <c r="M65" s="155"/>
      <c r="N65" s="155"/>
      <c r="O65" s="155"/>
      <c r="P65" s="155"/>
    </row>
    <row r="66" spans="1:16" ht="63" customHeight="1">
      <c r="A66" s="11" t="s">
        <v>60</v>
      </c>
      <c r="B66" s="5" t="s">
        <v>66</v>
      </c>
      <c r="C66" s="210"/>
      <c r="D66" s="210"/>
      <c r="E66" s="201"/>
      <c r="F66" s="201"/>
      <c r="G66" s="193"/>
      <c r="H66" s="193"/>
      <c r="I66" s="184"/>
      <c r="J66" s="187"/>
      <c r="K66" s="170"/>
      <c r="L66" s="173"/>
      <c r="M66" s="155"/>
      <c r="N66" s="155"/>
      <c r="O66" s="155"/>
      <c r="P66" s="155"/>
    </row>
    <row r="67" spans="1:16" ht="46.5" customHeight="1">
      <c r="A67" s="11" t="s">
        <v>61</v>
      </c>
      <c r="B67" s="5" t="s">
        <v>66</v>
      </c>
      <c r="C67" s="210"/>
      <c r="D67" s="210"/>
      <c r="E67" s="201"/>
      <c r="F67" s="201"/>
      <c r="G67" s="193"/>
      <c r="H67" s="193"/>
      <c r="I67" s="184"/>
      <c r="J67" s="187"/>
      <c r="K67" s="170"/>
      <c r="L67" s="173"/>
      <c r="M67" s="155"/>
      <c r="N67" s="155"/>
      <c r="O67" s="155"/>
      <c r="P67" s="155"/>
    </row>
    <row r="68" spans="1:16" ht="60" customHeight="1">
      <c r="A68" s="11" t="s">
        <v>64</v>
      </c>
      <c r="B68" s="5" t="s">
        <v>66</v>
      </c>
      <c r="C68" s="210"/>
      <c r="D68" s="210"/>
      <c r="E68" s="201"/>
      <c r="F68" s="201"/>
      <c r="G68" s="193"/>
      <c r="H68" s="193"/>
      <c r="I68" s="184"/>
      <c r="J68" s="187"/>
      <c r="K68" s="170"/>
      <c r="L68" s="173"/>
      <c r="M68" s="155"/>
      <c r="N68" s="155"/>
      <c r="O68" s="155"/>
      <c r="P68" s="155"/>
    </row>
    <row r="69" spans="1:16" ht="30">
      <c r="A69" s="11" t="s">
        <v>62</v>
      </c>
      <c r="B69" s="5" t="s">
        <v>7</v>
      </c>
      <c r="C69" s="210"/>
      <c r="D69" s="210"/>
      <c r="E69" s="201"/>
      <c r="F69" s="201"/>
      <c r="G69" s="193"/>
      <c r="H69" s="193"/>
      <c r="I69" s="184"/>
      <c r="J69" s="187"/>
      <c r="K69" s="170"/>
      <c r="L69" s="173"/>
      <c r="M69" s="155"/>
      <c r="N69" s="155"/>
      <c r="O69" s="155"/>
      <c r="P69" s="155"/>
    </row>
    <row r="70" spans="1:16" ht="30">
      <c r="A70" s="11" t="s">
        <v>63</v>
      </c>
      <c r="B70" s="5" t="s">
        <v>65</v>
      </c>
      <c r="C70" s="211"/>
      <c r="D70" s="211"/>
      <c r="E70" s="202"/>
      <c r="F70" s="202"/>
      <c r="G70" s="194"/>
      <c r="H70" s="194"/>
      <c r="I70" s="185"/>
      <c r="J70" s="188"/>
      <c r="K70" s="171"/>
      <c r="L70" s="174"/>
      <c r="M70" s="156"/>
      <c r="N70" s="156"/>
      <c r="O70" s="156"/>
      <c r="P70" s="156"/>
    </row>
    <row r="71" spans="1:16" ht="30">
      <c r="A71" s="11" t="s">
        <v>67</v>
      </c>
      <c r="B71" s="10"/>
      <c r="C71" s="208">
        <v>84418.63</v>
      </c>
      <c r="D71" s="208">
        <v>1.83</v>
      </c>
      <c r="E71" s="196">
        <v>96708.1</v>
      </c>
      <c r="F71" s="196">
        <v>1.92</v>
      </c>
      <c r="G71" s="191">
        <v>192414.69</v>
      </c>
      <c r="H71" s="191">
        <v>1.84</v>
      </c>
      <c r="I71" s="177">
        <v>54098.46</v>
      </c>
      <c r="J71" s="178">
        <v>1.83</v>
      </c>
      <c r="K71" s="166">
        <f>(C71+E71+G71+I71)/4</f>
        <v>106909.97000000002</v>
      </c>
      <c r="L71" s="165">
        <f>(D71+F71+H71+J71)/4</f>
        <v>1.855</v>
      </c>
      <c r="M71" s="157">
        <f>K71</f>
        <v>106909.97000000002</v>
      </c>
      <c r="N71" s="154">
        <f>M71*3.6/100+M71</f>
        <v>110758.72892000002</v>
      </c>
      <c r="O71" s="157">
        <v>0.86</v>
      </c>
      <c r="P71" s="154">
        <f>O71*3.6/100+O71</f>
        <v>0.89095999999999997</v>
      </c>
    </row>
    <row r="72" spans="1:16" ht="45">
      <c r="A72" s="11" t="s">
        <v>68</v>
      </c>
      <c r="B72" s="5" t="s">
        <v>65</v>
      </c>
      <c r="C72" s="208"/>
      <c r="D72" s="208"/>
      <c r="E72" s="196"/>
      <c r="F72" s="196"/>
      <c r="G72" s="191"/>
      <c r="H72" s="191"/>
      <c r="I72" s="177"/>
      <c r="J72" s="178"/>
      <c r="K72" s="166"/>
      <c r="L72" s="165"/>
      <c r="M72" s="157"/>
      <c r="N72" s="155"/>
      <c r="O72" s="157"/>
      <c r="P72" s="155"/>
    </row>
    <row r="73" spans="1:16" ht="30">
      <c r="A73" s="11" t="s">
        <v>69</v>
      </c>
      <c r="B73" s="5" t="s">
        <v>65</v>
      </c>
      <c r="C73" s="208"/>
      <c r="D73" s="208"/>
      <c r="E73" s="196"/>
      <c r="F73" s="196"/>
      <c r="G73" s="191"/>
      <c r="H73" s="191"/>
      <c r="I73" s="177"/>
      <c r="J73" s="178"/>
      <c r="K73" s="166"/>
      <c r="L73" s="165"/>
      <c r="M73" s="157"/>
      <c r="N73" s="155"/>
      <c r="O73" s="157"/>
      <c r="P73" s="155"/>
    </row>
    <row r="74" spans="1:16" ht="30">
      <c r="A74" s="13" t="s">
        <v>70</v>
      </c>
      <c r="B74" s="5" t="s">
        <v>7</v>
      </c>
      <c r="C74" s="208"/>
      <c r="D74" s="208"/>
      <c r="E74" s="196"/>
      <c r="F74" s="196"/>
      <c r="G74" s="191"/>
      <c r="H74" s="191"/>
      <c r="I74" s="177"/>
      <c r="J74" s="178"/>
      <c r="K74" s="166"/>
      <c r="L74" s="165"/>
      <c r="M74" s="157"/>
      <c r="N74" s="155"/>
      <c r="O74" s="157"/>
      <c r="P74" s="155"/>
    </row>
    <row r="75" spans="1:16" ht="30">
      <c r="A75" s="11" t="s">
        <v>71</v>
      </c>
      <c r="B75" s="5" t="s">
        <v>65</v>
      </c>
      <c r="C75" s="208"/>
      <c r="D75" s="208"/>
      <c r="E75" s="196"/>
      <c r="F75" s="196"/>
      <c r="G75" s="191"/>
      <c r="H75" s="191"/>
      <c r="I75" s="177"/>
      <c r="J75" s="178"/>
      <c r="K75" s="166"/>
      <c r="L75" s="165"/>
      <c r="M75" s="157"/>
      <c r="N75" s="156"/>
      <c r="O75" s="157"/>
      <c r="P75" s="156"/>
    </row>
    <row r="76" spans="1:16" ht="43.5">
      <c r="A76" s="8" t="s">
        <v>73</v>
      </c>
      <c r="B76" s="9"/>
      <c r="C76" s="208">
        <v>74269.94</v>
      </c>
      <c r="D76" s="208">
        <v>1.61</v>
      </c>
      <c r="E76" s="196">
        <v>98219.16</v>
      </c>
      <c r="F76" s="196">
        <v>1.95</v>
      </c>
      <c r="G76" s="191">
        <v>168362.85</v>
      </c>
      <c r="H76" s="191">
        <v>1.61</v>
      </c>
      <c r="I76" s="177">
        <v>47594.82</v>
      </c>
      <c r="J76" s="178">
        <v>1.61</v>
      </c>
      <c r="K76" s="166">
        <f>(C76+E76+G76+I76)/4</f>
        <v>97111.692500000005</v>
      </c>
      <c r="L76" s="165">
        <f>(D76+F76+H76+J76)/4</f>
        <v>1.6950000000000001</v>
      </c>
      <c r="M76" s="157">
        <f>K76</f>
        <v>97111.692500000005</v>
      </c>
      <c r="N76" s="154">
        <f>M76*3.6/100+M76</f>
        <v>100607.71343</v>
      </c>
      <c r="O76" s="157">
        <f>L76</f>
        <v>1.6950000000000001</v>
      </c>
      <c r="P76" s="154">
        <f>O76*3.6/100+O76</f>
        <v>1.7560200000000001</v>
      </c>
    </row>
    <row r="77" spans="1:16" ht="25.5" customHeight="1">
      <c r="A77" s="13" t="s">
        <v>72</v>
      </c>
      <c r="B77" s="12" t="s">
        <v>75</v>
      </c>
      <c r="C77" s="208"/>
      <c r="D77" s="208"/>
      <c r="E77" s="196"/>
      <c r="F77" s="196"/>
      <c r="G77" s="191"/>
      <c r="H77" s="191"/>
      <c r="I77" s="177"/>
      <c r="J77" s="178"/>
      <c r="K77" s="166"/>
      <c r="L77" s="165"/>
      <c r="M77" s="157"/>
      <c r="N77" s="155"/>
      <c r="O77" s="157"/>
      <c r="P77" s="155"/>
    </row>
    <row r="78" spans="1:16" ht="90">
      <c r="A78" s="11" t="s">
        <v>74</v>
      </c>
      <c r="B78" s="5" t="s">
        <v>66</v>
      </c>
      <c r="C78" s="208"/>
      <c r="D78" s="208"/>
      <c r="E78" s="196"/>
      <c r="F78" s="196"/>
      <c r="G78" s="191"/>
      <c r="H78" s="191"/>
      <c r="I78" s="177"/>
      <c r="J78" s="178"/>
      <c r="K78" s="166"/>
      <c r="L78" s="165"/>
      <c r="M78" s="157"/>
      <c r="N78" s="156"/>
      <c r="O78" s="157"/>
      <c r="P78" s="156"/>
    </row>
    <row r="79" spans="1:16" ht="43.5">
      <c r="A79" s="8" t="s">
        <v>76</v>
      </c>
      <c r="B79" s="9"/>
      <c r="C79" s="209">
        <v>31368.67</v>
      </c>
      <c r="D79" s="209">
        <v>0.68</v>
      </c>
      <c r="E79" s="200">
        <v>34250.78</v>
      </c>
      <c r="F79" s="200">
        <v>0.68</v>
      </c>
      <c r="G79" s="192">
        <v>103527.47</v>
      </c>
      <c r="H79" s="192">
        <v>0.99</v>
      </c>
      <c r="I79" s="183">
        <v>20102.16</v>
      </c>
      <c r="J79" s="186">
        <v>0.68</v>
      </c>
      <c r="K79" s="169">
        <f>(C79+E79+G79+I79)/4</f>
        <v>47312.27</v>
      </c>
      <c r="L79" s="172">
        <f>(D79+F79+H79+J79)/4</f>
        <v>0.75750000000000006</v>
      </c>
      <c r="M79" s="154">
        <f>K79</f>
        <v>47312.27</v>
      </c>
      <c r="N79" s="154">
        <f>M79*3.6/100+M79</f>
        <v>49015.511719999995</v>
      </c>
      <c r="O79" s="154">
        <f>L79</f>
        <v>0.75750000000000006</v>
      </c>
      <c r="P79" s="154">
        <f>O79*3.6/100+O79</f>
        <v>0.78477000000000008</v>
      </c>
    </row>
    <row r="80" spans="1:16" ht="32.25" customHeight="1">
      <c r="A80" s="11" t="s">
        <v>77</v>
      </c>
      <c r="B80" s="5" t="s">
        <v>65</v>
      </c>
      <c r="C80" s="210"/>
      <c r="D80" s="210"/>
      <c r="E80" s="201"/>
      <c r="F80" s="201"/>
      <c r="G80" s="193"/>
      <c r="H80" s="193"/>
      <c r="I80" s="184"/>
      <c r="J80" s="187"/>
      <c r="K80" s="170"/>
      <c r="L80" s="173"/>
      <c r="M80" s="155"/>
      <c r="N80" s="155"/>
      <c r="O80" s="155"/>
      <c r="P80" s="155"/>
    </row>
    <row r="81" spans="1:16" ht="75.75" customHeight="1">
      <c r="A81" s="11" t="s">
        <v>78</v>
      </c>
      <c r="B81" s="5" t="s">
        <v>7</v>
      </c>
      <c r="C81" s="210"/>
      <c r="D81" s="210"/>
      <c r="E81" s="201"/>
      <c r="F81" s="201"/>
      <c r="G81" s="193"/>
      <c r="H81" s="193"/>
      <c r="I81" s="184"/>
      <c r="J81" s="187"/>
      <c r="K81" s="170"/>
      <c r="L81" s="173"/>
      <c r="M81" s="155"/>
      <c r="N81" s="155"/>
      <c r="O81" s="155"/>
      <c r="P81" s="155"/>
    </row>
    <row r="82" spans="1:16" ht="30">
      <c r="A82" s="11" t="s">
        <v>79</v>
      </c>
      <c r="B82" s="5" t="s">
        <v>80</v>
      </c>
      <c r="C82" s="211"/>
      <c r="D82" s="211"/>
      <c r="E82" s="202"/>
      <c r="F82" s="202"/>
      <c r="G82" s="194"/>
      <c r="H82" s="194"/>
      <c r="I82" s="185"/>
      <c r="J82" s="188"/>
      <c r="K82" s="171"/>
      <c r="L82" s="174"/>
      <c r="M82" s="156"/>
      <c r="N82" s="156"/>
      <c r="O82" s="156"/>
      <c r="P82" s="156"/>
    </row>
    <row r="83" spans="1:16" ht="46.5" customHeight="1">
      <c r="A83" s="8" t="s">
        <v>81</v>
      </c>
      <c r="B83" s="9"/>
      <c r="C83" s="208">
        <v>0</v>
      </c>
      <c r="D83" s="208">
        <v>0</v>
      </c>
      <c r="E83" s="196">
        <v>0</v>
      </c>
      <c r="F83" s="196">
        <v>0</v>
      </c>
      <c r="G83" s="191">
        <v>0</v>
      </c>
      <c r="H83" s="191">
        <v>0</v>
      </c>
      <c r="I83" s="177">
        <v>0</v>
      </c>
      <c r="J83" s="178">
        <v>0</v>
      </c>
      <c r="K83" s="166">
        <v>0</v>
      </c>
      <c r="L83" s="165">
        <v>0</v>
      </c>
      <c r="M83" s="157">
        <f>K83</f>
        <v>0</v>
      </c>
      <c r="N83" s="154">
        <v>0</v>
      </c>
      <c r="O83" s="157">
        <f>L83</f>
        <v>0</v>
      </c>
      <c r="P83" s="154">
        <v>0</v>
      </c>
    </row>
    <row r="84" spans="1:16" ht="30">
      <c r="A84" s="11" t="s">
        <v>82</v>
      </c>
      <c r="B84" s="4" t="s">
        <v>86</v>
      </c>
      <c r="C84" s="208"/>
      <c r="D84" s="208"/>
      <c r="E84" s="196"/>
      <c r="F84" s="196"/>
      <c r="G84" s="191"/>
      <c r="H84" s="191"/>
      <c r="I84" s="177"/>
      <c r="J84" s="178"/>
      <c r="K84" s="166"/>
      <c r="L84" s="165"/>
      <c r="M84" s="157"/>
      <c r="N84" s="155"/>
      <c r="O84" s="157"/>
      <c r="P84" s="155"/>
    </row>
    <row r="85" spans="1:16" ht="30">
      <c r="A85" s="11" t="s">
        <v>83</v>
      </c>
      <c r="B85" s="4" t="s">
        <v>17</v>
      </c>
      <c r="C85" s="208"/>
      <c r="D85" s="208"/>
      <c r="E85" s="196"/>
      <c r="F85" s="196"/>
      <c r="G85" s="191"/>
      <c r="H85" s="191"/>
      <c r="I85" s="177"/>
      <c r="J85" s="178"/>
      <c r="K85" s="166"/>
      <c r="L85" s="165"/>
      <c r="M85" s="157"/>
      <c r="N85" s="155"/>
      <c r="O85" s="157"/>
      <c r="P85" s="155"/>
    </row>
    <row r="86" spans="1:16" ht="30">
      <c r="A86" s="11" t="s">
        <v>84</v>
      </c>
      <c r="B86" s="4" t="s">
        <v>87</v>
      </c>
      <c r="C86" s="208"/>
      <c r="D86" s="208"/>
      <c r="E86" s="196"/>
      <c r="F86" s="196"/>
      <c r="G86" s="191"/>
      <c r="H86" s="191"/>
      <c r="I86" s="177"/>
      <c r="J86" s="178"/>
      <c r="K86" s="166"/>
      <c r="L86" s="165"/>
      <c r="M86" s="157"/>
      <c r="N86" s="155"/>
      <c r="O86" s="157"/>
      <c r="P86" s="155"/>
    </row>
    <row r="87" spans="1:16" ht="30.75" customHeight="1">
      <c r="A87" s="11" t="s">
        <v>85</v>
      </c>
      <c r="B87" s="4" t="s">
        <v>75</v>
      </c>
      <c r="C87" s="208"/>
      <c r="D87" s="208"/>
      <c r="E87" s="196"/>
      <c r="F87" s="196"/>
      <c r="G87" s="191"/>
      <c r="H87" s="191"/>
      <c r="I87" s="177"/>
      <c r="J87" s="178"/>
      <c r="K87" s="166"/>
      <c r="L87" s="165"/>
      <c r="M87" s="157"/>
      <c r="N87" s="156"/>
      <c r="O87" s="157"/>
      <c r="P87" s="156"/>
    </row>
    <row r="88" spans="1:16" ht="31.5" customHeight="1">
      <c r="A88" s="214" t="s">
        <v>88</v>
      </c>
      <c r="B88" s="214"/>
      <c r="C88" s="46">
        <f t="shared" ref="C88:P88" si="3">C89+C95+C103+C109+C110+C111+C112</f>
        <v>295695.86000000004</v>
      </c>
      <c r="D88" s="46">
        <f t="shared" si="3"/>
        <v>6.41</v>
      </c>
      <c r="E88" s="59">
        <f t="shared" si="3"/>
        <v>342004.15</v>
      </c>
      <c r="F88" s="59">
        <f t="shared" si="3"/>
        <v>6.7899999999999991</v>
      </c>
      <c r="G88" s="65">
        <f t="shared" si="3"/>
        <v>424567.18999999994</v>
      </c>
      <c r="H88" s="65">
        <f t="shared" si="3"/>
        <v>4.0599999999999996</v>
      </c>
      <c r="I88" s="52">
        <f t="shared" si="3"/>
        <v>122682.3</v>
      </c>
      <c r="J88" s="83">
        <f t="shared" si="3"/>
        <v>4.1500000000000004</v>
      </c>
      <c r="K88" s="76">
        <f t="shared" si="3"/>
        <v>296237.375</v>
      </c>
      <c r="L88" s="72">
        <f t="shared" si="3"/>
        <v>5.3524999999999991</v>
      </c>
      <c r="M88" s="38">
        <f t="shared" si="3"/>
        <v>296237.375</v>
      </c>
      <c r="N88" s="38">
        <f t="shared" si="3"/>
        <v>306901.92050000001</v>
      </c>
      <c r="O88" s="38">
        <f t="shared" si="3"/>
        <v>5.3524999999999991</v>
      </c>
      <c r="P88" s="113">
        <f t="shared" si="3"/>
        <v>5.5451900000000007</v>
      </c>
    </row>
    <row r="89" spans="1:16" ht="29.25" customHeight="1">
      <c r="A89" s="8" t="s">
        <v>89</v>
      </c>
      <c r="B89" s="10"/>
      <c r="C89" s="208">
        <v>125013.38</v>
      </c>
      <c r="D89" s="208">
        <v>2.71</v>
      </c>
      <c r="E89" s="196">
        <v>110811.36</v>
      </c>
      <c r="F89" s="196">
        <v>2.2000000000000002</v>
      </c>
      <c r="G89" s="191">
        <v>25097.56</v>
      </c>
      <c r="H89" s="191">
        <v>0.24</v>
      </c>
      <c r="I89" s="177">
        <v>7094.88</v>
      </c>
      <c r="J89" s="178">
        <v>0.24</v>
      </c>
      <c r="K89" s="166">
        <f>(C89+E89+G89+I89)/4</f>
        <v>67004.294999999998</v>
      </c>
      <c r="L89" s="165">
        <f>(D89+F89+H89+J89)/4</f>
        <v>1.3475000000000001</v>
      </c>
      <c r="M89" s="157">
        <f>K89</f>
        <v>67004.294999999998</v>
      </c>
      <c r="N89" s="154">
        <f>M89*3.6/100+M89</f>
        <v>69416.449619999999</v>
      </c>
      <c r="O89" s="157">
        <f>L89</f>
        <v>1.3475000000000001</v>
      </c>
      <c r="P89" s="154">
        <f>O89*3.6/100+O89</f>
        <v>1.3960100000000002</v>
      </c>
    </row>
    <row r="90" spans="1:16" ht="45">
      <c r="A90" s="11" t="s">
        <v>90</v>
      </c>
      <c r="B90" s="4" t="s">
        <v>17</v>
      </c>
      <c r="C90" s="208"/>
      <c r="D90" s="208"/>
      <c r="E90" s="196"/>
      <c r="F90" s="196"/>
      <c r="G90" s="191"/>
      <c r="H90" s="191"/>
      <c r="I90" s="177"/>
      <c r="J90" s="178"/>
      <c r="K90" s="166"/>
      <c r="L90" s="165"/>
      <c r="M90" s="157"/>
      <c r="N90" s="155"/>
      <c r="O90" s="157"/>
      <c r="P90" s="155"/>
    </row>
    <row r="91" spans="1:16" ht="60">
      <c r="A91" s="11" t="s">
        <v>91</v>
      </c>
      <c r="B91" s="4" t="s">
        <v>17</v>
      </c>
      <c r="C91" s="208"/>
      <c r="D91" s="208"/>
      <c r="E91" s="196"/>
      <c r="F91" s="196"/>
      <c r="G91" s="191"/>
      <c r="H91" s="191"/>
      <c r="I91" s="177"/>
      <c r="J91" s="178"/>
      <c r="K91" s="166"/>
      <c r="L91" s="165"/>
      <c r="M91" s="157"/>
      <c r="N91" s="155"/>
      <c r="O91" s="157"/>
      <c r="P91" s="155"/>
    </row>
    <row r="92" spans="1:16">
      <c r="A92" s="11" t="s">
        <v>92</v>
      </c>
      <c r="B92" s="4" t="s">
        <v>65</v>
      </c>
      <c r="C92" s="208"/>
      <c r="D92" s="208"/>
      <c r="E92" s="196"/>
      <c r="F92" s="196"/>
      <c r="G92" s="191"/>
      <c r="H92" s="191"/>
      <c r="I92" s="177"/>
      <c r="J92" s="178"/>
      <c r="K92" s="166"/>
      <c r="L92" s="165"/>
      <c r="M92" s="157"/>
      <c r="N92" s="155"/>
      <c r="O92" s="157"/>
      <c r="P92" s="155"/>
    </row>
    <row r="93" spans="1:16" ht="47.25" customHeight="1">
      <c r="A93" s="11" t="s">
        <v>93</v>
      </c>
      <c r="B93" s="5" t="s">
        <v>7</v>
      </c>
      <c r="C93" s="208"/>
      <c r="D93" s="208"/>
      <c r="E93" s="196"/>
      <c r="F93" s="196"/>
      <c r="G93" s="191"/>
      <c r="H93" s="191"/>
      <c r="I93" s="177"/>
      <c r="J93" s="178"/>
      <c r="K93" s="166"/>
      <c r="L93" s="165"/>
      <c r="M93" s="157"/>
      <c r="N93" s="155"/>
      <c r="O93" s="157"/>
      <c r="P93" s="155"/>
    </row>
    <row r="94" spans="1:16" ht="45">
      <c r="A94" s="11" t="s">
        <v>94</v>
      </c>
      <c r="B94" s="5" t="s">
        <v>80</v>
      </c>
      <c r="C94" s="208"/>
      <c r="D94" s="208"/>
      <c r="E94" s="196"/>
      <c r="F94" s="196"/>
      <c r="G94" s="191"/>
      <c r="H94" s="191"/>
      <c r="I94" s="177"/>
      <c r="J94" s="178"/>
      <c r="K94" s="166"/>
      <c r="L94" s="165"/>
      <c r="M94" s="157"/>
      <c r="N94" s="156"/>
      <c r="O94" s="157"/>
      <c r="P94" s="156"/>
    </row>
    <row r="95" spans="1:16" ht="88.5" customHeight="1">
      <c r="A95" s="8" t="s">
        <v>95</v>
      </c>
      <c r="B95" s="10"/>
      <c r="C95" s="208">
        <v>65043.86</v>
      </c>
      <c r="D95" s="208">
        <v>1.41</v>
      </c>
      <c r="E95" s="196">
        <v>72027.38</v>
      </c>
      <c r="F95" s="196">
        <v>1.43</v>
      </c>
      <c r="G95" s="191">
        <v>140128.09</v>
      </c>
      <c r="H95" s="191">
        <v>1.34</v>
      </c>
      <c r="I95" s="177">
        <v>41091.18</v>
      </c>
      <c r="J95" s="178">
        <v>1.39</v>
      </c>
      <c r="K95" s="166">
        <f>(C95+E95+G95+I95)/4</f>
        <v>79572.627499999988</v>
      </c>
      <c r="L95" s="165">
        <f>(D95+F95+H95+J95)/4</f>
        <v>1.3924999999999998</v>
      </c>
      <c r="M95" s="157">
        <f>K95</f>
        <v>79572.627499999988</v>
      </c>
      <c r="N95" s="154">
        <f>M95*3.6/100+M95</f>
        <v>82437.242089999985</v>
      </c>
      <c r="O95" s="157">
        <f>L95</f>
        <v>1.3924999999999998</v>
      </c>
      <c r="P95" s="154">
        <f>O95*3.6/100+O95</f>
        <v>1.4426299999999999</v>
      </c>
    </row>
    <row r="96" spans="1:16" ht="30">
      <c r="A96" s="11" t="s">
        <v>96</v>
      </c>
      <c r="B96" s="5" t="s">
        <v>7</v>
      </c>
      <c r="C96" s="208"/>
      <c r="D96" s="208"/>
      <c r="E96" s="196"/>
      <c r="F96" s="196"/>
      <c r="G96" s="191"/>
      <c r="H96" s="191"/>
      <c r="I96" s="177"/>
      <c r="J96" s="178"/>
      <c r="K96" s="166"/>
      <c r="L96" s="165"/>
      <c r="M96" s="157"/>
      <c r="N96" s="155"/>
      <c r="O96" s="157"/>
      <c r="P96" s="155"/>
    </row>
    <row r="97" spans="1:21" ht="45">
      <c r="A97" s="11" t="s">
        <v>102</v>
      </c>
      <c r="B97" s="5" t="s">
        <v>7</v>
      </c>
      <c r="C97" s="208"/>
      <c r="D97" s="208"/>
      <c r="E97" s="196"/>
      <c r="F97" s="196"/>
      <c r="G97" s="191"/>
      <c r="H97" s="191"/>
      <c r="I97" s="177"/>
      <c r="J97" s="178"/>
      <c r="K97" s="166"/>
      <c r="L97" s="165"/>
      <c r="M97" s="157"/>
      <c r="N97" s="155"/>
      <c r="O97" s="157"/>
      <c r="P97" s="155"/>
    </row>
    <row r="98" spans="1:21" ht="45">
      <c r="A98" s="11" t="s">
        <v>101</v>
      </c>
      <c r="B98" s="5" t="s">
        <v>7</v>
      </c>
      <c r="C98" s="208"/>
      <c r="D98" s="208"/>
      <c r="E98" s="196"/>
      <c r="F98" s="196"/>
      <c r="G98" s="191"/>
      <c r="H98" s="191"/>
      <c r="I98" s="177"/>
      <c r="J98" s="178"/>
      <c r="K98" s="166"/>
      <c r="L98" s="165"/>
      <c r="M98" s="157"/>
      <c r="N98" s="155"/>
      <c r="O98" s="157"/>
      <c r="P98" s="155"/>
    </row>
    <row r="99" spans="1:21" ht="30">
      <c r="A99" s="21" t="s">
        <v>100</v>
      </c>
      <c r="B99" s="5" t="s">
        <v>7</v>
      </c>
      <c r="C99" s="208"/>
      <c r="D99" s="208"/>
      <c r="E99" s="196"/>
      <c r="F99" s="196"/>
      <c r="G99" s="191"/>
      <c r="H99" s="191"/>
      <c r="I99" s="177"/>
      <c r="J99" s="178"/>
      <c r="K99" s="166"/>
      <c r="L99" s="165"/>
      <c r="M99" s="157"/>
      <c r="N99" s="155"/>
      <c r="O99" s="157"/>
      <c r="P99" s="155"/>
    </row>
    <row r="100" spans="1:21" ht="45">
      <c r="A100" s="11" t="s">
        <v>99</v>
      </c>
      <c r="B100" s="5" t="s">
        <v>97</v>
      </c>
      <c r="C100" s="208"/>
      <c r="D100" s="208"/>
      <c r="E100" s="196"/>
      <c r="F100" s="196"/>
      <c r="G100" s="191"/>
      <c r="H100" s="191"/>
      <c r="I100" s="177"/>
      <c r="J100" s="178"/>
      <c r="K100" s="166"/>
      <c r="L100" s="165"/>
      <c r="M100" s="157"/>
      <c r="N100" s="155"/>
      <c r="O100" s="157"/>
      <c r="P100" s="155"/>
    </row>
    <row r="101" spans="1:21">
      <c r="A101" s="11" t="s">
        <v>103</v>
      </c>
      <c r="B101" s="5" t="s">
        <v>17</v>
      </c>
      <c r="C101" s="208"/>
      <c r="D101" s="208"/>
      <c r="E101" s="196"/>
      <c r="F101" s="196"/>
      <c r="G101" s="191"/>
      <c r="H101" s="191"/>
      <c r="I101" s="177"/>
      <c r="J101" s="178"/>
      <c r="K101" s="166"/>
      <c r="L101" s="165"/>
      <c r="M101" s="157"/>
      <c r="N101" s="155"/>
      <c r="O101" s="157"/>
      <c r="P101" s="155"/>
    </row>
    <row r="102" spans="1:21" ht="30">
      <c r="A102" s="11" t="s">
        <v>98</v>
      </c>
      <c r="B102" s="5" t="s">
        <v>7</v>
      </c>
      <c r="C102" s="208"/>
      <c r="D102" s="208"/>
      <c r="E102" s="196"/>
      <c r="F102" s="196"/>
      <c r="G102" s="191"/>
      <c r="H102" s="191"/>
      <c r="I102" s="177"/>
      <c r="J102" s="178"/>
      <c r="K102" s="166"/>
      <c r="L102" s="165"/>
      <c r="M102" s="157"/>
      <c r="N102" s="156"/>
      <c r="O102" s="157"/>
      <c r="P102" s="156"/>
    </row>
    <row r="103" spans="1:21" ht="29.25">
      <c r="A103" s="8" t="s">
        <v>104</v>
      </c>
      <c r="B103" s="10"/>
      <c r="C103" s="208">
        <v>76576.460000000006</v>
      </c>
      <c r="D103" s="208">
        <v>1.66</v>
      </c>
      <c r="E103" s="196">
        <v>130455.19</v>
      </c>
      <c r="F103" s="196">
        <v>2.59</v>
      </c>
      <c r="G103" s="191">
        <v>189277.49</v>
      </c>
      <c r="H103" s="191">
        <v>1.81</v>
      </c>
      <c r="I103" s="177">
        <v>49072.92</v>
      </c>
      <c r="J103" s="178">
        <v>1.66</v>
      </c>
      <c r="K103" s="166">
        <f>(C103+E103+G103+I103)/4</f>
        <v>111345.515</v>
      </c>
      <c r="L103" s="165">
        <f>(D103+F103+H103+J103)/4</f>
        <v>1.9300000000000002</v>
      </c>
      <c r="M103" s="157">
        <f>K103</f>
        <v>111345.515</v>
      </c>
      <c r="N103" s="154">
        <f>M103*3.6/100+M103</f>
        <v>115353.95354</v>
      </c>
      <c r="O103" s="157">
        <f>L103</f>
        <v>1.9300000000000002</v>
      </c>
      <c r="P103" s="154">
        <f>O103*3.6/100+O103</f>
        <v>1.9994800000000001</v>
      </c>
    </row>
    <row r="104" spans="1:21">
      <c r="A104" s="11" t="s">
        <v>106</v>
      </c>
      <c r="B104" s="6" t="s">
        <v>105</v>
      </c>
      <c r="C104" s="208"/>
      <c r="D104" s="208"/>
      <c r="E104" s="196"/>
      <c r="F104" s="196"/>
      <c r="G104" s="191"/>
      <c r="H104" s="191"/>
      <c r="I104" s="177"/>
      <c r="J104" s="178"/>
      <c r="K104" s="166"/>
      <c r="L104" s="165"/>
      <c r="M104" s="157"/>
      <c r="N104" s="155"/>
      <c r="O104" s="157"/>
      <c r="P104" s="155"/>
    </row>
    <row r="105" spans="1:21" ht="30">
      <c r="A105" s="11" t="s">
        <v>107</v>
      </c>
      <c r="B105" s="5" t="s">
        <v>97</v>
      </c>
      <c r="C105" s="208"/>
      <c r="D105" s="208"/>
      <c r="E105" s="196"/>
      <c r="F105" s="196"/>
      <c r="G105" s="191"/>
      <c r="H105" s="191"/>
      <c r="I105" s="177"/>
      <c r="J105" s="178"/>
      <c r="K105" s="166"/>
      <c r="L105" s="165"/>
      <c r="M105" s="157"/>
      <c r="N105" s="155"/>
      <c r="O105" s="157"/>
      <c r="P105" s="155"/>
    </row>
    <row r="106" spans="1:21" ht="30">
      <c r="A106" s="11" t="s">
        <v>108</v>
      </c>
      <c r="B106" s="6" t="s">
        <v>7</v>
      </c>
      <c r="C106" s="208"/>
      <c r="D106" s="208"/>
      <c r="E106" s="196"/>
      <c r="F106" s="196"/>
      <c r="G106" s="191"/>
      <c r="H106" s="191"/>
      <c r="I106" s="177"/>
      <c r="J106" s="178"/>
      <c r="K106" s="166"/>
      <c r="L106" s="165"/>
      <c r="M106" s="157"/>
      <c r="N106" s="155"/>
      <c r="O106" s="157"/>
      <c r="P106" s="155"/>
    </row>
    <row r="107" spans="1:21" ht="30">
      <c r="A107" s="11" t="s">
        <v>109</v>
      </c>
      <c r="B107" s="5" t="s">
        <v>17</v>
      </c>
      <c r="C107" s="208"/>
      <c r="D107" s="208"/>
      <c r="E107" s="196"/>
      <c r="F107" s="196"/>
      <c r="G107" s="191"/>
      <c r="H107" s="191"/>
      <c r="I107" s="177"/>
      <c r="J107" s="178"/>
      <c r="K107" s="166"/>
      <c r="L107" s="165"/>
      <c r="M107" s="157"/>
      <c r="N107" s="155"/>
      <c r="O107" s="157"/>
      <c r="P107" s="155"/>
    </row>
    <row r="108" spans="1:21" ht="30">
      <c r="A108" s="11" t="s">
        <v>110</v>
      </c>
      <c r="B108" s="5" t="s">
        <v>17</v>
      </c>
      <c r="C108" s="208"/>
      <c r="D108" s="208"/>
      <c r="E108" s="196"/>
      <c r="F108" s="196"/>
      <c r="G108" s="191"/>
      <c r="H108" s="191"/>
      <c r="I108" s="177"/>
      <c r="J108" s="178"/>
      <c r="K108" s="166"/>
      <c r="L108" s="165"/>
      <c r="M108" s="157"/>
      <c r="N108" s="156"/>
      <c r="O108" s="157"/>
      <c r="P108" s="156"/>
    </row>
    <row r="109" spans="1:21" ht="33.75" customHeight="1">
      <c r="A109" s="25" t="s">
        <v>112</v>
      </c>
      <c r="B109" s="24" t="s">
        <v>111</v>
      </c>
      <c r="C109" s="45">
        <v>3229.13</v>
      </c>
      <c r="D109" s="45">
        <v>7.0000000000000007E-2</v>
      </c>
      <c r="E109" s="58">
        <v>503.69</v>
      </c>
      <c r="F109" s="58">
        <v>0.01</v>
      </c>
      <c r="G109" s="64">
        <v>5228.66</v>
      </c>
      <c r="H109" s="64">
        <v>0.05</v>
      </c>
      <c r="I109" s="51">
        <v>2069.34</v>
      </c>
      <c r="J109" s="81">
        <v>7.0000000000000007E-2</v>
      </c>
      <c r="K109" s="74">
        <f t="shared" ref="K109:L113" si="4">(C109+E109+G109+I109)/4</f>
        <v>2757.7049999999999</v>
      </c>
      <c r="L109" s="70">
        <f t="shared" si="4"/>
        <v>0.05</v>
      </c>
      <c r="M109" s="36">
        <f t="shared" ref="M109:M113" si="5">K109</f>
        <v>2757.7049999999999</v>
      </c>
      <c r="N109" s="120">
        <f>M109*3.6/100+M109</f>
        <v>2856.9823799999999</v>
      </c>
      <c r="O109" s="36">
        <f>L109</f>
        <v>0.05</v>
      </c>
      <c r="P109" s="120">
        <f>O109*3.6/100+O109</f>
        <v>5.1800000000000006E-2</v>
      </c>
    </row>
    <row r="110" spans="1:21" ht="24.75" customHeight="1">
      <c r="A110" s="29" t="s">
        <v>113</v>
      </c>
      <c r="B110" s="28" t="s">
        <v>58</v>
      </c>
      <c r="C110" s="47">
        <v>0</v>
      </c>
      <c r="D110" s="47">
        <v>0</v>
      </c>
      <c r="E110" s="60">
        <v>0</v>
      </c>
      <c r="F110" s="60">
        <v>0</v>
      </c>
      <c r="G110" s="66">
        <v>4182.93</v>
      </c>
      <c r="H110" s="66">
        <v>0.04</v>
      </c>
      <c r="I110" s="53">
        <v>0</v>
      </c>
      <c r="J110" s="82">
        <v>0</v>
      </c>
      <c r="K110" s="75">
        <f t="shared" si="4"/>
        <v>1045.7325000000001</v>
      </c>
      <c r="L110" s="73">
        <f t="shared" si="4"/>
        <v>0.01</v>
      </c>
      <c r="M110" s="37">
        <f t="shared" si="5"/>
        <v>1045.7325000000001</v>
      </c>
      <c r="N110" s="121">
        <f>M110*3.6/100+M110</f>
        <v>1083.37887</v>
      </c>
      <c r="O110" s="37">
        <f>L110</f>
        <v>0.01</v>
      </c>
      <c r="P110" s="120">
        <f>O110*3.6/100+O110</f>
        <v>1.0359999999999999E-2</v>
      </c>
    </row>
    <row r="111" spans="1:21" ht="72.75" customHeight="1">
      <c r="A111" s="8" t="s">
        <v>115</v>
      </c>
      <c r="B111" s="5" t="s">
        <v>114</v>
      </c>
      <c r="C111" s="45">
        <v>6458.26</v>
      </c>
      <c r="D111" s="45">
        <v>0.14000000000000001</v>
      </c>
      <c r="E111" s="58">
        <v>7051.63</v>
      </c>
      <c r="F111" s="58">
        <v>0.14000000000000001</v>
      </c>
      <c r="G111" s="64">
        <v>15685.98</v>
      </c>
      <c r="H111" s="64">
        <v>0.15</v>
      </c>
      <c r="I111" s="51">
        <v>4138.68</v>
      </c>
      <c r="J111" s="81">
        <v>0.14000000000000001</v>
      </c>
      <c r="K111" s="74">
        <f t="shared" si="4"/>
        <v>8333.6375000000007</v>
      </c>
      <c r="L111" s="70">
        <f t="shared" si="4"/>
        <v>0.14250000000000002</v>
      </c>
      <c r="M111" s="36">
        <f t="shared" si="5"/>
        <v>8333.6375000000007</v>
      </c>
      <c r="N111" s="120">
        <f>M111*3.6/100+M111</f>
        <v>8633.6484500000006</v>
      </c>
      <c r="O111" s="36">
        <f>L111</f>
        <v>0.14250000000000002</v>
      </c>
      <c r="P111" s="120">
        <f>O111*3.6/100+O111</f>
        <v>0.14763000000000001</v>
      </c>
    </row>
    <row r="112" spans="1:21" ht="101.25" customHeight="1">
      <c r="A112" s="11" t="s">
        <v>116</v>
      </c>
      <c r="B112" s="4" t="s">
        <v>86</v>
      </c>
      <c r="C112" s="45">
        <v>19374.77</v>
      </c>
      <c r="D112" s="45">
        <v>0.42</v>
      </c>
      <c r="E112" s="58">
        <v>21154.9</v>
      </c>
      <c r="F112" s="58">
        <v>0.42</v>
      </c>
      <c r="G112" s="64">
        <v>44966.48</v>
      </c>
      <c r="H112" s="64">
        <v>0.43</v>
      </c>
      <c r="I112" s="51">
        <v>19215.3</v>
      </c>
      <c r="J112" s="81">
        <v>0.65</v>
      </c>
      <c r="K112" s="74">
        <f t="shared" si="4"/>
        <v>26177.862499999999</v>
      </c>
      <c r="L112" s="70">
        <f t="shared" si="4"/>
        <v>0.48</v>
      </c>
      <c r="M112" s="36">
        <f t="shared" si="5"/>
        <v>26177.862499999999</v>
      </c>
      <c r="N112" s="120">
        <f>M112*3.6/100+M112</f>
        <v>27120.26555</v>
      </c>
      <c r="O112" s="36">
        <f>L112</f>
        <v>0.48</v>
      </c>
      <c r="P112" s="120">
        <f>O112*3.6/100+O112</f>
        <v>0.49728</v>
      </c>
      <c r="U112" s="90"/>
    </row>
    <row r="113" spans="1:21" ht="31.5" customHeight="1">
      <c r="A113" s="26" t="s">
        <v>117</v>
      </c>
      <c r="B113" s="5" t="s">
        <v>114</v>
      </c>
      <c r="C113" s="45">
        <v>112558.18</v>
      </c>
      <c r="D113" s="45">
        <v>2.44</v>
      </c>
      <c r="E113" s="58">
        <v>184853.5</v>
      </c>
      <c r="F113" s="58">
        <v>3.67</v>
      </c>
      <c r="G113" s="64">
        <v>193460.42</v>
      </c>
      <c r="H113" s="64">
        <v>1.85</v>
      </c>
      <c r="I113" s="51">
        <v>72131.28</v>
      </c>
      <c r="J113" s="81">
        <v>2.44</v>
      </c>
      <c r="K113" s="74">
        <f t="shared" si="4"/>
        <v>140750.845</v>
      </c>
      <c r="L113" s="70">
        <f t="shared" si="4"/>
        <v>2.5999999999999996</v>
      </c>
      <c r="M113" s="38">
        <f t="shared" si="5"/>
        <v>140750.845</v>
      </c>
      <c r="N113" s="38">
        <f>M113*3.6/100+M113</f>
        <v>145817.87542</v>
      </c>
      <c r="O113" s="38">
        <v>2.59</v>
      </c>
      <c r="P113" s="38">
        <f>O113*3.6/100+O113</f>
        <v>2.6832400000000001</v>
      </c>
      <c r="U113" s="90"/>
    </row>
    <row r="114" spans="1:21" ht="24.75" customHeight="1">
      <c r="A114" s="152" t="s">
        <v>119</v>
      </c>
      <c r="B114" s="153"/>
      <c r="C114" s="46">
        <f t="shared" ref="C114:L114" si="6">C113+C88+C57+C14</f>
        <v>900926.71</v>
      </c>
      <c r="D114" s="46">
        <f t="shared" si="6"/>
        <v>19.529999999999998</v>
      </c>
      <c r="E114" s="59">
        <f t="shared" si="6"/>
        <v>1178629.9300000002</v>
      </c>
      <c r="F114" s="59">
        <f t="shared" si="6"/>
        <v>23.4</v>
      </c>
      <c r="G114" s="65">
        <f t="shared" si="6"/>
        <v>1777744.4</v>
      </c>
      <c r="H114" s="65">
        <f t="shared" si="6"/>
        <v>17</v>
      </c>
      <c r="I114" s="52">
        <f t="shared" si="6"/>
        <v>510240.12000000005</v>
      </c>
      <c r="J114" s="83">
        <f t="shared" si="6"/>
        <v>17.259999999999998</v>
      </c>
      <c r="K114" s="76">
        <f t="shared" si="6"/>
        <v>1091885.29</v>
      </c>
      <c r="L114" s="72">
        <f t="shared" si="6"/>
        <v>19.247499999999999</v>
      </c>
      <c r="M114" s="39">
        <f>M14+M57+M88+M113</f>
        <v>1092065.86375</v>
      </c>
      <c r="N114" s="113">
        <f>N14+N57+N88+N113</f>
        <v>1131380.2348450001</v>
      </c>
      <c r="O114" s="39">
        <f>O113+O88+O57+O14</f>
        <v>17.176874999999999</v>
      </c>
      <c r="P114" s="113">
        <f>P113+P88+P57+P14</f>
        <v>17.795242500000001</v>
      </c>
    </row>
    <row r="115" spans="1:21" ht="47.25" customHeight="1">
      <c r="A115" s="27" t="s">
        <v>120</v>
      </c>
      <c r="B115" s="5" t="s">
        <v>118</v>
      </c>
      <c r="C115" s="46">
        <v>252333.29</v>
      </c>
      <c r="D115" s="42">
        <v>5.47</v>
      </c>
      <c r="E115" s="59">
        <v>401439.34</v>
      </c>
      <c r="F115" s="55">
        <v>7.97</v>
      </c>
      <c r="G115" s="65">
        <v>836585.6</v>
      </c>
      <c r="H115" s="62">
        <v>8</v>
      </c>
      <c r="I115" s="52">
        <v>228809.88</v>
      </c>
      <c r="J115" s="84">
        <v>7.74</v>
      </c>
      <c r="K115" s="76">
        <f>(C115+E115+G115+I115)/4</f>
        <v>429792.02749999997</v>
      </c>
      <c r="L115" s="69">
        <f>(D115+F115+H115+J115)/4</f>
        <v>7.2949999999999999</v>
      </c>
      <c r="M115" s="38">
        <f>K115</f>
        <v>429792.02749999997</v>
      </c>
      <c r="N115" s="38">
        <f>M115*3.6/100+M115</f>
        <v>445264.54048999998</v>
      </c>
      <c r="O115" s="40">
        <v>7.82</v>
      </c>
      <c r="P115" s="38">
        <f>O115*3.6/100+O115</f>
        <v>8.1015200000000007</v>
      </c>
    </row>
    <row r="116" spans="1:21" ht="25.5" customHeight="1">
      <c r="A116" s="152" t="s">
        <v>121</v>
      </c>
      <c r="B116" s="153"/>
      <c r="C116" s="46">
        <f t="shared" ref="C116:P116" si="7">C114+C115</f>
        <v>1153260</v>
      </c>
      <c r="D116" s="46">
        <f t="shared" si="7"/>
        <v>24.999999999999996</v>
      </c>
      <c r="E116" s="59">
        <f t="shared" si="7"/>
        <v>1580069.2700000003</v>
      </c>
      <c r="F116" s="59">
        <f t="shared" si="7"/>
        <v>31.369999999999997</v>
      </c>
      <c r="G116" s="65">
        <f t="shared" si="7"/>
        <v>2614330</v>
      </c>
      <c r="H116" s="65">
        <f t="shared" si="7"/>
        <v>25</v>
      </c>
      <c r="I116" s="52">
        <f t="shared" si="7"/>
        <v>739050</v>
      </c>
      <c r="J116" s="83">
        <f t="shared" si="7"/>
        <v>25</v>
      </c>
      <c r="K116" s="76">
        <f t="shared" si="7"/>
        <v>1521677.3174999999</v>
      </c>
      <c r="L116" s="72">
        <f t="shared" si="7"/>
        <v>26.542499999999997</v>
      </c>
      <c r="M116" s="39">
        <f t="shared" si="7"/>
        <v>1521857.8912499999</v>
      </c>
      <c r="N116" s="113">
        <f t="shared" si="7"/>
        <v>1576644.7753350001</v>
      </c>
      <c r="O116" s="39">
        <f t="shared" si="7"/>
        <v>24.996874999999999</v>
      </c>
      <c r="P116" s="113">
        <f t="shared" si="7"/>
        <v>25.896762500000001</v>
      </c>
    </row>
    <row r="117" spans="1:21">
      <c r="A117" s="3"/>
    </row>
    <row r="118" spans="1:21">
      <c r="A118" s="3"/>
    </row>
    <row r="119" spans="1:21">
      <c r="A119" s="3"/>
    </row>
    <row r="120" spans="1:21">
      <c r="A120" s="3"/>
      <c r="K120" s="1">
        <v>16.53</v>
      </c>
      <c r="L120" s="1">
        <v>2.99</v>
      </c>
      <c r="M120" s="91"/>
      <c r="N120" s="91"/>
    </row>
    <row r="121" spans="1:21">
      <c r="A121" s="3"/>
      <c r="M121" s="91"/>
      <c r="N121" s="91"/>
    </row>
    <row r="122" spans="1:21">
      <c r="A122" s="3"/>
      <c r="K122" s="1">
        <v>7.74</v>
      </c>
      <c r="L122" s="1">
        <v>2.99</v>
      </c>
      <c r="M122" s="91"/>
      <c r="N122" s="91"/>
    </row>
    <row r="123" spans="1:21">
      <c r="A123" s="3"/>
      <c r="M123" s="91"/>
      <c r="N123" s="91"/>
    </row>
    <row r="124" spans="1:21">
      <c r="A124" s="3"/>
      <c r="K124" s="1">
        <v>24.27</v>
      </c>
      <c r="L124" s="1">
        <v>2.99</v>
      </c>
      <c r="M124" s="91"/>
      <c r="N124" s="91"/>
    </row>
    <row r="125" spans="1:21">
      <c r="A125" s="3"/>
    </row>
    <row r="128" spans="1:21">
      <c r="L128" s="1">
        <v>16.53</v>
      </c>
      <c r="O128" s="91"/>
    </row>
    <row r="129" spans="12:19">
      <c r="O129" s="91"/>
    </row>
    <row r="130" spans="12:19">
      <c r="L130" s="1">
        <v>7.74</v>
      </c>
      <c r="M130" s="92"/>
      <c r="N130" s="92"/>
      <c r="O130" s="91"/>
    </row>
    <row r="131" spans="12:19">
      <c r="O131" s="91"/>
    </row>
    <row r="132" spans="12:19">
      <c r="L132" s="1">
        <v>24.27</v>
      </c>
      <c r="O132" s="91"/>
      <c r="S132" s="91"/>
    </row>
    <row r="133" spans="12:19">
      <c r="O133" s="91"/>
    </row>
    <row r="134" spans="12:19">
      <c r="O134" s="91"/>
    </row>
  </sheetData>
  <mergeCells count="290">
    <mergeCell ref="P95:P102"/>
    <mergeCell ref="P103:P108"/>
    <mergeCell ref="P24:P27"/>
    <mergeCell ref="P28:P30"/>
    <mergeCell ref="P31:P33"/>
    <mergeCell ref="P34:P37"/>
    <mergeCell ref="P38:P42"/>
    <mergeCell ref="P43:P46"/>
    <mergeCell ref="P47:P51"/>
    <mergeCell ref="P54:P56"/>
    <mergeCell ref="P58:P62"/>
    <mergeCell ref="A6:P6"/>
    <mergeCell ref="A7:P7"/>
    <mergeCell ref="A8:P8"/>
    <mergeCell ref="P64:P70"/>
    <mergeCell ref="P71:P75"/>
    <mergeCell ref="P76:P78"/>
    <mergeCell ref="P79:P82"/>
    <mergeCell ref="P83:P87"/>
    <mergeCell ref="P89:P94"/>
    <mergeCell ref="E15:E19"/>
    <mergeCell ref="F15:F19"/>
    <mergeCell ref="E20:E23"/>
    <mergeCell ref="F20:F23"/>
    <mergeCell ref="N15:N19"/>
    <mergeCell ref="N20:N23"/>
    <mergeCell ref="M12:P12"/>
    <mergeCell ref="P15:P19"/>
    <mergeCell ref="P20:P23"/>
    <mergeCell ref="A24:B24"/>
    <mergeCell ref="C24:C27"/>
    <mergeCell ref="D24:D27"/>
    <mergeCell ref="C12:D12"/>
    <mergeCell ref="A14:B14"/>
    <mergeCell ref="A15:B15"/>
    <mergeCell ref="C15:C19"/>
    <mergeCell ref="D15:D19"/>
    <mergeCell ref="A34:B34"/>
    <mergeCell ref="C34:C37"/>
    <mergeCell ref="D34:D37"/>
    <mergeCell ref="A20:B20"/>
    <mergeCell ref="C20:C23"/>
    <mergeCell ref="D20:D23"/>
    <mergeCell ref="A38:B38"/>
    <mergeCell ref="C38:C42"/>
    <mergeCell ref="D38:D42"/>
    <mergeCell ref="A28:B28"/>
    <mergeCell ref="C28:C30"/>
    <mergeCell ref="D28:D30"/>
    <mergeCell ref="A31:B31"/>
    <mergeCell ref="C31:C33"/>
    <mergeCell ref="D31:D33"/>
    <mergeCell ref="A54:B54"/>
    <mergeCell ref="C54:C56"/>
    <mergeCell ref="D54:D56"/>
    <mergeCell ref="A57:B57"/>
    <mergeCell ref="C58:C62"/>
    <mergeCell ref="D58:D62"/>
    <mergeCell ref="A43:B43"/>
    <mergeCell ref="C43:C46"/>
    <mergeCell ref="D43:D46"/>
    <mergeCell ref="A47:B47"/>
    <mergeCell ref="C47:C51"/>
    <mergeCell ref="D47:D51"/>
    <mergeCell ref="A114:B114"/>
    <mergeCell ref="A116:B116"/>
    <mergeCell ref="C79:C82"/>
    <mergeCell ref="D79:D82"/>
    <mergeCell ref="C83:C87"/>
    <mergeCell ref="D83:D87"/>
    <mergeCell ref="A88:B88"/>
    <mergeCell ref="C89:C94"/>
    <mergeCell ref="D89:D94"/>
    <mergeCell ref="E24:E27"/>
    <mergeCell ref="F24:F27"/>
    <mergeCell ref="C95:C102"/>
    <mergeCell ref="D95:D102"/>
    <mergeCell ref="C103:C108"/>
    <mergeCell ref="D103:D108"/>
    <mergeCell ref="C64:C70"/>
    <mergeCell ref="D64:D70"/>
    <mergeCell ref="C71:C75"/>
    <mergeCell ref="D71:D75"/>
    <mergeCell ref="C76:C78"/>
    <mergeCell ref="D76:D78"/>
    <mergeCell ref="E38:E42"/>
    <mergeCell ref="F38:F42"/>
    <mergeCell ref="E43:E46"/>
    <mergeCell ref="F43:F46"/>
    <mergeCell ref="E47:E51"/>
    <mergeCell ref="F47:F51"/>
    <mergeCell ref="E28:E30"/>
    <mergeCell ref="F28:F30"/>
    <mergeCell ref="E31:E33"/>
    <mergeCell ref="F31:F33"/>
    <mergeCell ref="E34:E37"/>
    <mergeCell ref="F34:F37"/>
    <mergeCell ref="E76:E78"/>
    <mergeCell ref="F76:F78"/>
    <mergeCell ref="E79:E82"/>
    <mergeCell ref="F79:F82"/>
    <mergeCell ref="E54:E56"/>
    <mergeCell ref="F54:F56"/>
    <mergeCell ref="E58:E62"/>
    <mergeCell ref="F58:F62"/>
    <mergeCell ref="E64:E70"/>
    <mergeCell ref="F64:F70"/>
    <mergeCell ref="G31:G33"/>
    <mergeCell ref="H31:H33"/>
    <mergeCell ref="G34:G37"/>
    <mergeCell ref="H34:H37"/>
    <mergeCell ref="G38:G42"/>
    <mergeCell ref="H38:H42"/>
    <mergeCell ref="E103:E108"/>
    <mergeCell ref="F103:F108"/>
    <mergeCell ref="G15:G19"/>
    <mergeCell ref="H15:H19"/>
    <mergeCell ref="G20:G23"/>
    <mergeCell ref="H20:H23"/>
    <mergeCell ref="G24:G27"/>
    <mergeCell ref="H24:H27"/>
    <mergeCell ref="G28:G30"/>
    <mergeCell ref="H28:H30"/>
    <mergeCell ref="E83:E87"/>
    <mergeCell ref="F83:F87"/>
    <mergeCell ref="E89:E94"/>
    <mergeCell ref="F89:F94"/>
    <mergeCell ref="E95:E102"/>
    <mergeCell ref="F95:F102"/>
    <mergeCell ref="E71:E75"/>
    <mergeCell ref="F71:F75"/>
    <mergeCell ref="G58:G62"/>
    <mergeCell ref="H58:H62"/>
    <mergeCell ref="G64:G70"/>
    <mergeCell ref="H64:H70"/>
    <mergeCell ref="G71:G75"/>
    <mergeCell ref="H71:H75"/>
    <mergeCell ref="G43:G46"/>
    <mergeCell ref="H43:H46"/>
    <mergeCell ref="G47:G51"/>
    <mergeCell ref="H47:H51"/>
    <mergeCell ref="G54:G56"/>
    <mergeCell ref="H54:H56"/>
    <mergeCell ref="G89:G94"/>
    <mergeCell ref="H89:H94"/>
    <mergeCell ref="G95:G102"/>
    <mergeCell ref="H95:H102"/>
    <mergeCell ref="G103:G108"/>
    <mergeCell ref="H103:H108"/>
    <mergeCell ref="G76:G78"/>
    <mergeCell ref="H76:H78"/>
    <mergeCell ref="G79:G82"/>
    <mergeCell ref="H79:H82"/>
    <mergeCell ref="G83:G87"/>
    <mergeCell ref="H83:H87"/>
    <mergeCell ref="I28:I30"/>
    <mergeCell ref="J28:J30"/>
    <mergeCell ref="I31:I33"/>
    <mergeCell ref="J31:J33"/>
    <mergeCell ref="I34:I37"/>
    <mergeCell ref="J34:J37"/>
    <mergeCell ref="I15:I19"/>
    <mergeCell ref="J15:J19"/>
    <mergeCell ref="I20:I23"/>
    <mergeCell ref="J20:J23"/>
    <mergeCell ref="I24:I27"/>
    <mergeCell ref="J24:J27"/>
    <mergeCell ref="I58:I62"/>
    <mergeCell ref="J58:J62"/>
    <mergeCell ref="I64:I70"/>
    <mergeCell ref="J64:J70"/>
    <mergeCell ref="I38:I42"/>
    <mergeCell ref="J38:J42"/>
    <mergeCell ref="I43:I46"/>
    <mergeCell ref="J43:J46"/>
    <mergeCell ref="I47:I51"/>
    <mergeCell ref="J47:J51"/>
    <mergeCell ref="I103:I108"/>
    <mergeCell ref="J103:J108"/>
    <mergeCell ref="E12:F12"/>
    <mergeCell ref="G12:H12"/>
    <mergeCell ref="I12:J12"/>
    <mergeCell ref="K15:K19"/>
    <mergeCell ref="K31:K33"/>
    <mergeCell ref="K47:K51"/>
    <mergeCell ref="K71:K75"/>
    <mergeCell ref="K89:K94"/>
    <mergeCell ref="I83:I87"/>
    <mergeCell ref="J83:J87"/>
    <mergeCell ref="I89:I94"/>
    <mergeCell ref="J89:J94"/>
    <mergeCell ref="I95:I102"/>
    <mergeCell ref="J95:J102"/>
    <mergeCell ref="I71:I75"/>
    <mergeCell ref="J71:J75"/>
    <mergeCell ref="I76:I78"/>
    <mergeCell ref="J76:J78"/>
    <mergeCell ref="I79:I82"/>
    <mergeCell ref="J79:J82"/>
    <mergeCell ref="I54:I56"/>
    <mergeCell ref="J54:J56"/>
    <mergeCell ref="L38:L42"/>
    <mergeCell ref="K43:K46"/>
    <mergeCell ref="L43:L46"/>
    <mergeCell ref="L15:L19"/>
    <mergeCell ref="K20:K23"/>
    <mergeCell ref="L20:L23"/>
    <mergeCell ref="K24:K27"/>
    <mergeCell ref="L24:L27"/>
    <mergeCell ref="K28:K30"/>
    <mergeCell ref="L28:L30"/>
    <mergeCell ref="L89:L94"/>
    <mergeCell ref="K95:K102"/>
    <mergeCell ref="L95:L102"/>
    <mergeCell ref="K103:K108"/>
    <mergeCell ref="L103:L108"/>
    <mergeCell ref="K12:L12"/>
    <mergeCell ref="L71:L75"/>
    <mergeCell ref="K76:K78"/>
    <mergeCell ref="L76:L78"/>
    <mergeCell ref="K79:K82"/>
    <mergeCell ref="L79:L82"/>
    <mergeCell ref="K83:K87"/>
    <mergeCell ref="L83:L87"/>
    <mergeCell ref="L47:L51"/>
    <mergeCell ref="K54:K56"/>
    <mergeCell ref="L54:L56"/>
    <mergeCell ref="K58:K62"/>
    <mergeCell ref="L58:L62"/>
    <mergeCell ref="K64:K70"/>
    <mergeCell ref="L64:L70"/>
    <mergeCell ref="L31:L33"/>
    <mergeCell ref="K34:K37"/>
    <mergeCell ref="L34:L37"/>
    <mergeCell ref="K38:K42"/>
    <mergeCell ref="M28:M30"/>
    <mergeCell ref="O28:O30"/>
    <mergeCell ref="M31:M33"/>
    <mergeCell ref="O31:O33"/>
    <mergeCell ref="M34:M37"/>
    <mergeCell ref="O34:O37"/>
    <mergeCell ref="M15:M19"/>
    <mergeCell ref="O15:O19"/>
    <mergeCell ref="M20:M23"/>
    <mergeCell ref="O20:O23"/>
    <mergeCell ref="M24:M27"/>
    <mergeCell ref="O24:O27"/>
    <mergeCell ref="N24:N27"/>
    <mergeCell ref="N28:N30"/>
    <mergeCell ref="N31:N33"/>
    <mergeCell ref="N34:N37"/>
    <mergeCell ref="M54:M56"/>
    <mergeCell ref="O54:O56"/>
    <mergeCell ref="M58:M62"/>
    <mergeCell ref="O58:O62"/>
    <mergeCell ref="M64:M70"/>
    <mergeCell ref="O64:O70"/>
    <mergeCell ref="M38:M42"/>
    <mergeCell ref="O38:O42"/>
    <mergeCell ref="M43:M46"/>
    <mergeCell ref="O43:O46"/>
    <mergeCell ref="M47:M51"/>
    <mergeCell ref="O47:O51"/>
    <mergeCell ref="N38:N42"/>
    <mergeCell ref="N43:N46"/>
    <mergeCell ref="N47:N51"/>
    <mergeCell ref="N54:N56"/>
    <mergeCell ref="N58:N62"/>
    <mergeCell ref="N64:N70"/>
    <mergeCell ref="M103:M108"/>
    <mergeCell ref="O103:O108"/>
    <mergeCell ref="M83:M87"/>
    <mergeCell ref="O83:O87"/>
    <mergeCell ref="M89:M94"/>
    <mergeCell ref="O89:O94"/>
    <mergeCell ref="M95:M102"/>
    <mergeCell ref="O95:O102"/>
    <mergeCell ref="M71:M75"/>
    <mergeCell ref="O71:O75"/>
    <mergeCell ref="M76:M78"/>
    <mergeCell ref="O76:O78"/>
    <mergeCell ref="M79:M82"/>
    <mergeCell ref="O79:O82"/>
    <mergeCell ref="N71:N75"/>
    <mergeCell ref="N76:N78"/>
    <mergeCell ref="N79:N82"/>
    <mergeCell ref="N83:N87"/>
    <mergeCell ref="N89:N94"/>
    <mergeCell ref="N95:N102"/>
    <mergeCell ref="N103:N108"/>
  </mergeCells>
  <pageMargins left="0.9055118110236221" right="0.31496062992125984" top="0.55118110236220474" bottom="0.35433070866141736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33"/>
  <sheetViews>
    <sheetView zoomScale="75" zoomScaleNormal="75" workbookViewId="0">
      <selection activeCell="V7" sqref="V7"/>
    </sheetView>
  </sheetViews>
  <sheetFormatPr defaultRowHeight="15.75"/>
  <cols>
    <col min="1" max="1" width="54.140625" style="1" customWidth="1"/>
    <col min="2" max="2" width="17.28515625" style="1" customWidth="1"/>
    <col min="3" max="3" width="15" style="1" hidden="1" customWidth="1"/>
    <col min="4" max="4" width="14.140625" style="1" hidden="1" customWidth="1"/>
    <col min="5" max="10" width="14.28515625" style="1" hidden="1" customWidth="1"/>
    <col min="11" max="11" width="18.85546875" style="1" hidden="1" customWidth="1"/>
    <col min="12" max="12" width="17" style="1" hidden="1" customWidth="1"/>
    <col min="13" max="13" width="18.42578125" style="1" hidden="1" customWidth="1"/>
    <col min="14" max="14" width="18.42578125" style="1" customWidth="1"/>
    <col min="15" max="15" width="17.85546875" style="1" hidden="1" customWidth="1"/>
    <col min="16" max="16" width="20.85546875" style="1" customWidth="1"/>
    <col min="17" max="16384" width="9.140625" style="1"/>
  </cols>
  <sheetData>
    <row r="1" spans="1:16" ht="103.5" customHeight="1">
      <c r="M1" s="2"/>
      <c r="N1" s="2"/>
      <c r="O1" s="95"/>
      <c r="P1" s="131" t="s">
        <v>139</v>
      </c>
    </row>
    <row r="2" spans="1:16" ht="18" customHeight="1">
      <c r="M2" s="2"/>
      <c r="N2" s="2"/>
      <c r="O2" s="95"/>
      <c r="P2" s="131"/>
    </row>
    <row r="3" spans="1:16" ht="18" customHeight="1">
      <c r="M3" s="2"/>
      <c r="N3" s="2"/>
      <c r="O3" s="95"/>
      <c r="P3" s="131" t="s">
        <v>136</v>
      </c>
    </row>
    <row r="4" spans="1:16">
      <c r="M4" s="33"/>
      <c r="N4" s="118"/>
      <c r="O4" s="33"/>
    </row>
    <row r="5" spans="1:16" ht="16.5">
      <c r="A5" s="151" t="s">
        <v>127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</row>
    <row r="6" spans="1:16" ht="32.25" customHeight="1">
      <c r="A6" s="138" t="s">
        <v>128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</row>
    <row r="7" spans="1:16" ht="18" customHeight="1">
      <c r="A7" s="226" t="s">
        <v>140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  <c r="O7" s="226"/>
      <c r="P7" s="226"/>
    </row>
    <row r="8" spans="1:16" ht="15" customHeight="1">
      <c r="A8" s="33"/>
      <c r="B8" s="33"/>
      <c r="C8" s="33"/>
      <c r="D8" s="33"/>
    </row>
    <row r="9" spans="1:16">
      <c r="A9" s="2"/>
    </row>
    <row r="10" spans="1:16" ht="90.75" customHeight="1">
      <c r="A10" s="94" t="s">
        <v>4</v>
      </c>
      <c r="B10" s="93" t="s">
        <v>1</v>
      </c>
      <c r="C10" s="93" t="s">
        <v>2</v>
      </c>
      <c r="D10" s="6" t="s">
        <v>3</v>
      </c>
      <c r="E10" s="93" t="s">
        <v>2</v>
      </c>
      <c r="F10" s="6" t="s">
        <v>3</v>
      </c>
      <c r="G10" s="93" t="s">
        <v>2</v>
      </c>
      <c r="H10" s="6" t="s">
        <v>3</v>
      </c>
      <c r="I10" s="93" t="s">
        <v>2</v>
      </c>
      <c r="J10" s="89" t="s">
        <v>3</v>
      </c>
      <c r="K10" s="80" t="s">
        <v>2</v>
      </c>
      <c r="L10" s="6" t="s">
        <v>3</v>
      </c>
      <c r="M10" s="123" t="s">
        <v>134</v>
      </c>
      <c r="N10" s="123" t="s">
        <v>2</v>
      </c>
      <c r="O10" s="123" t="s">
        <v>134</v>
      </c>
      <c r="P10" s="6" t="s">
        <v>3</v>
      </c>
    </row>
    <row r="11" spans="1:16" ht="21.75" customHeight="1">
      <c r="A11" s="94"/>
      <c r="B11" s="93"/>
      <c r="C11" s="221" t="s">
        <v>123</v>
      </c>
      <c r="D11" s="222"/>
      <c r="E11" s="179" t="s">
        <v>124</v>
      </c>
      <c r="F11" s="179"/>
      <c r="G11" s="180" t="s">
        <v>122</v>
      </c>
      <c r="H11" s="180"/>
      <c r="I11" s="181" t="s">
        <v>125</v>
      </c>
      <c r="J11" s="182"/>
      <c r="K11" s="167" t="s">
        <v>126</v>
      </c>
      <c r="L11" s="168"/>
      <c r="M11" s="225"/>
      <c r="N11" s="225"/>
      <c r="O11" s="225"/>
      <c r="P11" s="225"/>
    </row>
    <row r="12" spans="1:16" ht="14.25" customHeight="1">
      <c r="A12" s="7">
        <v>1</v>
      </c>
      <c r="B12" s="7">
        <v>2</v>
      </c>
      <c r="C12" s="41">
        <v>3</v>
      </c>
      <c r="D12" s="41">
        <v>4</v>
      </c>
      <c r="E12" s="54">
        <v>5</v>
      </c>
      <c r="F12" s="54">
        <v>6</v>
      </c>
      <c r="G12" s="61">
        <v>7</v>
      </c>
      <c r="H12" s="61">
        <v>8</v>
      </c>
      <c r="I12" s="48">
        <v>9</v>
      </c>
      <c r="J12" s="88">
        <v>10</v>
      </c>
      <c r="K12" s="67">
        <v>11</v>
      </c>
      <c r="L12" s="68">
        <v>12</v>
      </c>
      <c r="M12" s="108">
        <v>3</v>
      </c>
      <c r="N12" s="108">
        <v>3</v>
      </c>
      <c r="O12" s="108">
        <v>4</v>
      </c>
      <c r="P12" s="108">
        <v>4</v>
      </c>
    </row>
    <row r="13" spans="1:16" ht="72" customHeight="1">
      <c r="A13" s="148" t="s">
        <v>0</v>
      </c>
      <c r="B13" s="147"/>
      <c r="C13" s="42">
        <f t="shared" ref="C13:P13" si="0">C14+C19+C23+C27+C30+C33+C37+C42+C46+C51+C52+C53</f>
        <v>33211.304000000004</v>
      </c>
      <c r="D13" s="42">
        <f t="shared" si="0"/>
        <v>4.9499999999999993</v>
      </c>
      <c r="E13" s="55">
        <f t="shared" si="0"/>
        <v>21917.820000000003</v>
      </c>
      <c r="F13" s="55">
        <f t="shared" si="0"/>
        <v>4.1100000000000003</v>
      </c>
      <c r="G13" s="62">
        <f t="shared" si="0"/>
        <v>9980.1700000000019</v>
      </c>
      <c r="H13" s="62">
        <f t="shared" si="0"/>
        <v>4.88</v>
      </c>
      <c r="I13" s="49">
        <f t="shared" si="0"/>
        <v>233175.19000000003</v>
      </c>
      <c r="J13" s="84">
        <f t="shared" si="0"/>
        <v>7.3899999999999988</v>
      </c>
      <c r="K13" s="79">
        <f t="shared" si="0"/>
        <v>74571.120999999999</v>
      </c>
      <c r="L13" s="69">
        <f t="shared" si="0"/>
        <v>5.2324999999999999</v>
      </c>
      <c r="M13" s="40">
        <f t="shared" si="0"/>
        <v>75074.199124999999</v>
      </c>
      <c r="N13" s="40">
        <f t="shared" si="0"/>
        <v>77776.870293499989</v>
      </c>
      <c r="O13" s="40">
        <f t="shared" si="0"/>
        <v>4.6081250000000011</v>
      </c>
      <c r="P13" s="40">
        <f t="shared" si="0"/>
        <v>4.7740175000000002</v>
      </c>
    </row>
    <row r="14" spans="1:16">
      <c r="A14" s="149" t="s">
        <v>5</v>
      </c>
      <c r="B14" s="150"/>
      <c r="C14" s="215">
        <v>872.96</v>
      </c>
      <c r="D14" s="215">
        <v>0.13</v>
      </c>
      <c r="E14" s="203">
        <v>266.8</v>
      </c>
      <c r="F14" s="203">
        <v>0.05</v>
      </c>
      <c r="G14" s="191">
        <v>265.87</v>
      </c>
      <c r="H14" s="191">
        <v>0.13</v>
      </c>
      <c r="I14" s="177">
        <v>4101.8599999999997</v>
      </c>
      <c r="J14" s="178">
        <v>0.13</v>
      </c>
      <c r="K14" s="169">
        <f>(C14+E14+G14+I14)/4</f>
        <v>1376.8724999999999</v>
      </c>
      <c r="L14" s="165">
        <f>(D14+F14+H14+J14)/44</f>
        <v>0.01</v>
      </c>
      <c r="M14" s="157">
        <f>K14</f>
        <v>1376.8724999999999</v>
      </c>
      <c r="N14" s="157">
        <f>M14*3.6/100+M14</f>
        <v>1426.4399100000001</v>
      </c>
      <c r="O14" s="157">
        <f>L14</f>
        <v>0.01</v>
      </c>
      <c r="P14" s="154">
        <f>O14*3.6/100+O14</f>
        <v>1.0359999999999999E-2</v>
      </c>
    </row>
    <row r="15" spans="1:16" ht="30">
      <c r="A15" s="11" t="s">
        <v>8</v>
      </c>
      <c r="B15" s="9"/>
      <c r="C15" s="215"/>
      <c r="D15" s="215"/>
      <c r="E15" s="203"/>
      <c r="F15" s="203"/>
      <c r="G15" s="191"/>
      <c r="H15" s="191"/>
      <c r="I15" s="177"/>
      <c r="J15" s="178"/>
      <c r="K15" s="170"/>
      <c r="L15" s="165"/>
      <c r="M15" s="157"/>
      <c r="N15" s="157"/>
      <c r="O15" s="157"/>
      <c r="P15" s="155"/>
    </row>
    <row r="16" spans="1:16" ht="118.5" customHeight="1">
      <c r="A16" s="12" t="s">
        <v>9</v>
      </c>
      <c r="B16" s="6" t="s">
        <v>6</v>
      </c>
      <c r="C16" s="215"/>
      <c r="D16" s="215"/>
      <c r="E16" s="203"/>
      <c r="F16" s="203"/>
      <c r="G16" s="191"/>
      <c r="H16" s="191"/>
      <c r="I16" s="177"/>
      <c r="J16" s="178"/>
      <c r="K16" s="170"/>
      <c r="L16" s="165"/>
      <c r="M16" s="157"/>
      <c r="N16" s="157"/>
      <c r="O16" s="157"/>
      <c r="P16" s="155"/>
    </row>
    <row r="17" spans="1:20" ht="120" customHeight="1">
      <c r="A17" s="13" t="s">
        <v>10</v>
      </c>
      <c r="B17" s="6" t="s">
        <v>6</v>
      </c>
      <c r="C17" s="215"/>
      <c r="D17" s="215"/>
      <c r="E17" s="203"/>
      <c r="F17" s="203"/>
      <c r="G17" s="191"/>
      <c r="H17" s="191"/>
      <c r="I17" s="177"/>
      <c r="J17" s="178"/>
      <c r="K17" s="170"/>
      <c r="L17" s="165"/>
      <c r="M17" s="157"/>
      <c r="N17" s="157"/>
      <c r="O17" s="157"/>
      <c r="P17" s="155"/>
    </row>
    <row r="18" spans="1:20" ht="60" customHeight="1">
      <c r="A18" s="11" t="s">
        <v>11</v>
      </c>
      <c r="B18" s="93" t="s">
        <v>7</v>
      </c>
      <c r="C18" s="215"/>
      <c r="D18" s="215"/>
      <c r="E18" s="203"/>
      <c r="F18" s="203"/>
      <c r="G18" s="191"/>
      <c r="H18" s="191"/>
      <c r="I18" s="177"/>
      <c r="J18" s="178"/>
      <c r="K18" s="171"/>
      <c r="L18" s="165"/>
      <c r="M18" s="157"/>
      <c r="N18" s="157"/>
      <c r="O18" s="157"/>
      <c r="P18" s="156"/>
    </row>
    <row r="19" spans="1:20">
      <c r="A19" s="148" t="s">
        <v>12</v>
      </c>
      <c r="B19" s="147"/>
      <c r="C19" s="215">
        <v>1140.5640000000001</v>
      </c>
      <c r="D19" s="215">
        <v>0.17</v>
      </c>
      <c r="E19" s="196">
        <v>373.63</v>
      </c>
      <c r="F19" s="203">
        <v>7.0000000000000007E-2</v>
      </c>
      <c r="G19" s="191">
        <v>347.67</v>
      </c>
      <c r="H19" s="191">
        <v>0.17</v>
      </c>
      <c r="I19" s="177">
        <v>5679.5</v>
      </c>
      <c r="J19" s="178">
        <v>0.18</v>
      </c>
      <c r="K19" s="166">
        <f>(C19+E19+G19+I19)/4</f>
        <v>1885.3409999999999</v>
      </c>
      <c r="L19" s="165">
        <f>(D19+F19+H19+J19)/4</f>
        <v>0.14750000000000002</v>
      </c>
      <c r="M19" s="157">
        <f>K19</f>
        <v>1885.3409999999999</v>
      </c>
      <c r="N19" s="157">
        <f>M19*3.6/100+M19</f>
        <v>1953.213276</v>
      </c>
      <c r="O19" s="157">
        <f>L19</f>
        <v>0.14750000000000002</v>
      </c>
      <c r="P19" s="154">
        <f>O19*3.6/100+O19</f>
        <v>0.15281000000000003</v>
      </c>
    </row>
    <row r="20" spans="1:20" ht="45">
      <c r="A20" s="11" t="s">
        <v>13</v>
      </c>
      <c r="B20" s="94" t="s">
        <v>16</v>
      </c>
      <c r="C20" s="215"/>
      <c r="D20" s="215"/>
      <c r="E20" s="196"/>
      <c r="F20" s="203"/>
      <c r="G20" s="191"/>
      <c r="H20" s="191"/>
      <c r="I20" s="177"/>
      <c r="J20" s="178"/>
      <c r="K20" s="166"/>
      <c r="L20" s="165"/>
      <c r="M20" s="157"/>
      <c r="N20" s="157"/>
      <c r="O20" s="157"/>
      <c r="P20" s="155"/>
    </row>
    <row r="21" spans="1:20" ht="75">
      <c r="A21" s="11" t="s">
        <v>14</v>
      </c>
      <c r="B21" s="94" t="s">
        <v>17</v>
      </c>
      <c r="C21" s="215"/>
      <c r="D21" s="215"/>
      <c r="E21" s="196"/>
      <c r="F21" s="203"/>
      <c r="G21" s="191"/>
      <c r="H21" s="191"/>
      <c r="I21" s="177"/>
      <c r="J21" s="178"/>
      <c r="K21" s="166"/>
      <c r="L21" s="165"/>
      <c r="M21" s="157"/>
      <c r="N21" s="157"/>
      <c r="O21" s="157"/>
      <c r="P21" s="155"/>
    </row>
    <row r="22" spans="1:20" ht="45">
      <c r="A22" s="11" t="s">
        <v>15</v>
      </c>
      <c r="B22" s="94" t="s">
        <v>17</v>
      </c>
      <c r="C22" s="215"/>
      <c r="D22" s="215"/>
      <c r="E22" s="196"/>
      <c r="F22" s="203"/>
      <c r="G22" s="191"/>
      <c r="H22" s="191"/>
      <c r="I22" s="177"/>
      <c r="J22" s="178"/>
      <c r="K22" s="166"/>
      <c r="L22" s="165"/>
      <c r="M22" s="157"/>
      <c r="N22" s="157"/>
      <c r="O22" s="157"/>
      <c r="P22" s="156"/>
      <c r="T22" s="90"/>
    </row>
    <row r="23" spans="1:20" ht="29.25" customHeight="1">
      <c r="A23" s="148" t="s">
        <v>18</v>
      </c>
      <c r="B23" s="147"/>
      <c r="C23" s="208">
        <v>1543.116</v>
      </c>
      <c r="D23" s="218">
        <v>0.23</v>
      </c>
      <c r="E23" s="196">
        <v>480.38</v>
      </c>
      <c r="F23" s="205">
        <v>0.09</v>
      </c>
      <c r="G23" s="191">
        <v>470.37</v>
      </c>
      <c r="H23" s="197">
        <v>0.23</v>
      </c>
      <c r="I23" s="177">
        <v>7257.14</v>
      </c>
      <c r="J23" s="186">
        <v>0.23</v>
      </c>
      <c r="K23" s="166">
        <f>(C23+E23+G23+I23)/4</f>
        <v>2437.7515000000003</v>
      </c>
      <c r="L23" s="169">
        <f>(D23+F23+H23+J23)/4</f>
        <v>0.19500000000000001</v>
      </c>
      <c r="M23" s="157">
        <f>K23</f>
        <v>2437.7515000000003</v>
      </c>
      <c r="N23" s="157">
        <f>M23*3.6/100+M23</f>
        <v>2525.5105540000004</v>
      </c>
      <c r="O23" s="157">
        <f>L23</f>
        <v>0.19500000000000001</v>
      </c>
      <c r="P23" s="154">
        <f>O23*3.6/100+O23</f>
        <v>0.20202000000000001</v>
      </c>
      <c r="T23" s="90"/>
    </row>
    <row r="24" spans="1:20" ht="105">
      <c r="A24" s="13" t="s">
        <v>19</v>
      </c>
      <c r="B24" s="14" t="s">
        <v>6</v>
      </c>
      <c r="C24" s="208"/>
      <c r="D24" s="219"/>
      <c r="E24" s="196"/>
      <c r="F24" s="206"/>
      <c r="G24" s="191"/>
      <c r="H24" s="198"/>
      <c r="I24" s="177"/>
      <c r="J24" s="187"/>
      <c r="K24" s="166"/>
      <c r="L24" s="170"/>
      <c r="M24" s="157"/>
      <c r="N24" s="157"/>
      <c r="O24" s="157"/>
      <c r="P24" s="155"/>
    </row>
    <row r="25" spans="1:20" ht="101.25" customHeight="1">
      <c r="A25" s="13" t="s">
        <v>20</v>
      </c>
      <c r="B25" s="14" t="s">
        <v>6</v>
      </c>
      <c r="C25" s="208"/>
      <c r="D25" s="219"/>
      <c r="E25" s="196"/>
      <c r="F25" s="206"/>
      <c r="G25" s="191"/>
      <c r="H25" s="198"/>
      <c r="I25" s="177"/>
      <c r="J25" s="187"/>
      <c r="K25" s="166"/>
      <c r="L25" s="170"/>
      <c r="M25" s="157"/>
      <c r="N25" s="157"/>
      <c r="O25" s="157"/>
      <c r="P25" s="155"/>
    </row>
    <row r="26" spans="1:20" ht="60">
      <c r="A26" s="11" t="s">
        <v>21</v>
      </c>
      <c r="B26" s="93" t="s">
        <v>7</v>
      </c>
      <c r="C26" s="208"/>
      <c r="D26" s="220"/>
      <c r="E26" s="196"/>
      <c r="F26" s="207"/>
      <c r="G26" s="191"/>
      <c r="H26" s="199"/>
      <c r="I26" s="177"/>
      <c r="J26" s="188"/>
      <c r="K26" s="166"/>
      <c r="L26" s="171"/>
      <c r="M26" s="157"/>
      <c r="N26" s="157"/>
      <c r="O26" s="157"/>
      <c r="P26" s="156"/>
    </row>
    <row r="27" spans="1:20" ht="31.5" customHeight="1">
      <c r="A27" s="148" t="s">
        <v>24</v>
      </c>
      <c r="B27" s="147"/>
      <c r="C27" s="208">
        <v>4360.9799999999996</v>
      </c>
      <c r="D27" s="208">
        <v>0.65</v>
      </c>
      <c r="E27" s="196">
        <v>266.88</v>
      </c>
      <c r="F27" s="196">
        <v>0.05</v>
      </c>
      <c r="G27" s="191">
        <v>1349.77</v>
      </c>
      <c r="H27" s="191">
        <v>0.66</v>
      </c>
      <c r="I27" s="177">
        <v>20824.849999999999</v>
      </c>
      <c r="J27" s="178">
        <v>0.66</v>
      </c>
      <c r="K27" s="166">
        <f>(C27+E27+G27+I27)/4</f>
        <v>6700.619999999999</v>
      </c>
      <c r="L27" s="165">
        <f>(D27+F27+H27+J27)/4</f>
        <v>0.505</v>
      </c>
      <c r="M27" s="157">
        <f>K27</f>
        <v>6700.619999999999</v>
      </c>
      <c r="N27" s="157">
        <f>M27*3.6/100+M27</f>
        <v>6941.8423199999988</v>
      </c>
      <c r="O27" s="157">
        <f>L27</f>
        <v>0.505</v>
      </c>
      <c r="P27" s="154">
        <f>O27*3.6/100+O27</f>
        <v>0.52317999999999998</v>
      </c>
    </row>
    <row r="28" spans="1:20" ht="107.25" customHeight="1">
      <c r="A28" s="13" t="s">
        <v>22</v>
      </c>
      <c r="B28" s="14" t="s">
        <v>6</v>
      </c>
      <c r="C28" s="208"/>
      <c r="D28" s="208"/>
      <c r="E28" s="196"/>
      <c r="F28" s="196"/>
      <c r="G28" s="191"/>
      <c r="H28" s="191"/>
      <c r="I28" s="177"/>
      <c r="J28" s="178"/>
      <c r="K28" s="166"/>
      <c r="L28" s="165"/>
      <c r="M28" s="157"/>
      <c r="N28" s="157"/>
      <c r="O28" s="157"/>
      <c r="P28" s="155"/>
    </row>
    <row r="29" spans="1:20" ht="107.25" customHeight="1">
      <c r="A29" s="13" t="s">
        <v>23</v>
      </c>
      <c r="B29" s="14" t="s">
        <v>6</v>
      </c>
      <c r="C29" s="208"/>
      <c r="D29" s="208"/>
      <c r="E29" s="196"/>
      <c r="F29" s="196"/>
      <c r="G29" s="191"/>
      <c r="H29" s="191"/>
      <c r="I29" s="177"/>
      <c r="J29" s="178"/>
      <c r="K29" s="166"/>
      <c r="L29" s="165"/>
      <c r="M29" s="157"/>
      <c r="N29" s="157"/>
      <c r="O29" s="157"/>
      <c r="P29" s="156"/>
    </row>
    <row r="30" spans="1:20" ht="30" customHeight="1">
      <c r="A30" s="148" t="s">
        <v>25</v>
      </c>
      <c r="B30" s="147"/>
      <c r="C30" s="217">
        <v>0</v>
      </c>
      <c r="D30" s="215">
        <v>0</v>
      </c>
      <c r="E30" s="213">
        <v>907.39</v>
      </c>
      <c r="F30" s="203">
        <v>0.17</v>
      </c>
      <c r="G30" s="191">
        <v>0</v>
      </c>
      <c r="H30" s="191">
        <v>0</v>
      </c>
      <c r="I30" s="177">
        <v>5048.45</v>
      </c>
      <c r="J30" s="178">
        <v>0.16</v>
      </c>
      <c r="K30" s="166">
        <f>(C30+E30+G30+I30)/4</f>
        <v>1488.96</v>
      </c>
      <c r="L30" s="165">
        <f>(D30+F30+H30+J30)/4</f>
        <v>8.2500000000000004E-2</v>
      </c>
      <c r="M30" s="157">
        <f>K30</f>
        <v>1488.96</v>
      </c>
      <c r="N30" s="157">
        <f>M30*3.6/100+M30</f>
        <v>1542.5625600000001</v>
      </c>
      <c r="O30" s="157">
        <f>L30</f>
        <v>8.2500000000000004E-2</v>
      </c>
      <c r="P30" s="154">
        <f>O30*3.6/100+O30</f>
        <v>8.5470000000000004E-2</v>
      </c>
    </row>
    <row r="31" spans="1:20" ht="135">
      <c r="A31" s="13" t="s">
        <v>26</v>
      </c>
      <c r="B31" s="15" t="s">
        <v>6</v>
      </c>
      <c r="C31" s="217"/>
      <c r="D31" s="215"/>
      <c r="E31" s="213"/>
      <c r="F31" s="203"/>
      <c r="G31" s="191"/>
      <c r="H31" s="191"/>
      <c r="I31" s="177"/>
      <c r="J31" s="178"/>
      <c r="K31" s="166"/>
      <c r="L31" s="165"/>
      <c r="M31" s="157"/>
      <c r="N31" s="157"/>
      <c r="O31" s="157"/>
      <c r="P31" s="155"/>
    </row>
    <row r="32" spans="1:20" ht="30">
      <c r="A32" s="11" t="s">
        <v>27</v>
      </c>
      <c r="B32" s="93" t="s">
        <v>7</v>
      </c>
      <c r="C32" s="217"/>
      <c r="D32" s="215"/>
      <c r="E32" s="213"/>
      <c r="F32" s="203"/>
      <c r="G32" s="191"/>
      <c r="H32" s="191"/>
      <c r="I32" s="177"/>
      <c r="J32" s="178"/>
      <c r="K32" s="166"/>
      <c r="L32" s="165"/>
      <c r="M32" s="157"/>
      <c r="N32" s="157"/>
      <c r="O32" s="157"/>
      <c r="P32" s="156"/>
    </row>
    <row r="33" spans="1:16" ht="30.75" customHeight="1">
      <c r="A33" s="223" t="s">
        <v>28</v>
      </c>
      <c r="B33" s="224"/>
      <c r="C33" s="217">
        <v>1006.38</v>
      </c>
      <c r="D33" s="215">
        <v>0.15</v>
      </c>
      <c r="E33" s="213">
        <v>1334.4</v>
      </c>
      <c r="F33" s="203">
        <v>0.25</v>
      </c>
      <c r="G33" s="191">
        <v>347.67</v>
      </c>
      <c r="H33" s="191">
        <v>0.17</v>
      </c>
      <c r="I33" s="177">
        <v>7888.2</v>
      </c>
      <c r="J33" s="178">
        <v>0.25</v>
      </c>
      <c r="K33" s="166">
        <f>(C33+E33+G33+I33)/4</f>
        <v>2644.1624999999999</v>
      </c>
      <c r="L33" s="165">
        <f>(D33+F33+H33+J33)/4</f>
        <v>0.20500000000000002</v>
      </c>
      <c r="M33" s="157">
        <f>K33</f>
        <v>2644.1624999999999</v>
      </c>
      <c r="N33" s="157">
        <f>M33*3.6/100+M33</f>
        <v>2739.3523500000001</v>
      </c>
      <c r="O33" s="157">
        <f>L33</f>
        <v>0.20500000000000002</v>
      </c>
      <c r="P33" s="154">
        <f>O33*3.6/100+O33</f>
        <v>0.21238000000000001</v>
      </c>
    </row>
    <row r="34" spans="1:16" ht="120" customHeight="1">
      <c r="A34" s="13" t="s">
        <v>29</v>
      </c>
      <c r="B34" s="16" t="s">
        <v>6</v>
      </c>
      <c r="C34" s="217"/>
      <c r="D34" s="215"/>
      <c r="E34" s="213"/>
      <c r="F34" s="203"/>
      <c r="G34" s="191"/>
      <c r="H34" s="191"/>
      <c r="I34" s="177"/>
      <c r="J34" s="178"/>
      <c r="K34" s="166"/>
      <c r="L34" s="165"/>
      <c r="M34" s="157"/>
      <c r="N34" s="157"/>
      <c r="O34" s="157"/>
      <c r="P34" s="155"/>
    </row>
    <row r="35" spans="1:16" ht="135">
      <c r="A35" s="13" t="s">
        <v>30</v>
      </c>
      <c r="B35" s="16" t="s">
        <v>6</v>
      </c>
      <c r="C35" s="217"/>
      <c r="D35" s="215"/>
      <c r="E35" s="213"/>
      <c r="F35" s="203"/>
      <c r="G35" s="191"/>
      <c r="H35" s="191"/>
      <c r="I35" s="177"/>
      <c r="J35" s="178"/>
      <c r="K35" s="166"/>
      <c r="L35" s="165"/>
      <c r="M35" s="157"/>
      <c r="N35" s="157"/>
      <c r="O35" s="157"/>
      <c r="P35" s="155"/>
    </row>
    <row r="36" spans="1:16" ht="30">
      <c r="A36" s="11" t="s">
        <v>31</v>
      </c>
      <c r="B36" s="17" t="s">
        <v>7</v>
      </c>
      <c r="C36" s="217"/>
      <c r="D36" s="215"/>
      <c r="E36" s="213"/>
      <c r="F36" s="203"/>
      <c r="G36" s="191"/>
      <c r="H36" s="191"/>
      <c r="I36" s="177"/>
      <c r="J36" s="178"/>
      <c r="K36" s="166"/>
      <c r="L36" s="165"/>
      <c r="M36" s="157"/>
      <c r="N36" s="157"/>
      <c r="O36" s="157"/>
      <c r="P36" s="156"/>
    </row>
    <row r="37" spans="1:16" ht="30" customHeight="1">
      <c r="A37" s="214" t="s">
        <v>32</v>
      </c>
      <c r="B37" s="214"/>
      <c r="C37" s="208">
        <v>3958.4279999999999</v>
      </c>
      <c r="D37" s="208">
        <v>0.59</v>
      </c>
      <c r="E37" s="196">
        <v>13877.9</v>
      </c>
      <c r="F37" s="212">
        <v>2.6</v>
      </c>
      <c r="G37" s="191">
        <v>1227.06</v>
      </c>
      <c r="H37" s="191">
        <v>0.6</v>
      </c>
      <c r="I37" s="177">
        <v>82037.279999999999</v>
      </c>
      <c r="J37" s="178">
        <v>2.6</v>
      </c>
      <c r="K37" s="166">
        <f>(C37+E37+G37+I37)/4</f>
        <v>25275.167000000001</v>
      </c>
      <c r="L37" s="165">
        <f>(D37+F37+H37+J37)/4</f>
        <v>1.5975000000000001</v>
      </c>
      <c r="M37" s="157">
        <f>K37</f>
        <v>25275.167000000001</v>
      </c>
      <c r="N37" s="157">
        <f>M37*3.6/100+M37</f>
        <v>26185.073012000001</v>
      </c>
      <c r="O37" s="157">
        <f>L37</f>
        <v>1.5975000000000001</v>
      </c>
      <c r="P37" s="154">
        <f>O37*3.6/100+O37</f>
        <v>1.6550100000000001</v>
      </c>
    </row>
    <row r="38" spans="1:16" ht="118.5" customHeight="1">
      <c r="A38" s="13" t="s">
        <v>33</v>
      </c>
      <c r="B38" s="6" t="s">
        <v>6</v>
      </c>
      <c r="C38" s="208"/>
      <c r="D38" s="208"/>
      <c r="E38" s="196"/>
      <c r="F38" s="212"/>
      <c r="G38" s="191"/>
      <c r="H38" s="191"/>
      <c r="I38" s="177"/>
      <c r="J38" s="178"/>
      <c r="K38" s="166"/>
      <c r="L38" s="165"/>
      <c r="M38" s="157"/>
      <c r="N38" s="157"/>
      <c r="O38" s="157"/>
      <c r="P38" s="155"/>
    </row>
    <row r="39" spans="1:16" ht="123" customHeight="1">
      <c r="A39" s="13" t="s">
        <v>34</v>
      </c>
      <c r="B39" s="6" t="s">
        <v>6</v>
      </c>
      <c r="C39" s="208"/>
      <c r="D39" s="208"/>
      <c r="E39" s="196"/>
      <c r="F39" s="212"/>
      <c r="G39" s="191"/>
      <c r="H39" s="191"/>
      <c r="I39" s="177"/>
      <c r="J39" s="178"/>
      <c r="K39" s="166"/>
      <c r="L39" s="165"/>
      <c r="M39" s="157"/>
      <c r="N39" s="157"/>
      <c r="O39" s="157"/>
      <c r="P39" s="155"/>
    </row>
    <row r="40" spans="1:16" ht="30">
      <c r="A40" s="11" t="s">
        <v>35</v>
      </c>
      <c r="B40" s="93" t="s">
        <v>7</v>
      </c>
      <c r="C40" s="208"/>
      <c r="D40" s="208"/>
      <c r="E40" s="196"/>
      <c r="F40" s="212"/>
      <c r="G40" s="191"/>
      <c r="H40" s="191"/>
      <c r="I40" s="177"/>
      <c r="J40" s="178"/>
      <c r="K40" s="166"/>
      <c r="L40" s="165"/>
      <c r="M40" s="157"/>
      <c r="N40" s="157"/>
      <c r="O40" s="157"/>
      <c r="P40" s="155"/>
    </row>
    <row r="41" spans="1:16" ht="60">
      <c r="A41" s="11" t="s">
        <v>36</v>
      </c>
      <c r="B41" s="93" t="s">
        <v>7</v>
      </c>
      <c r="C41" s="208"/>
      <c r="D41" s="208"/>
      <c r="E41" s="196"/>
      <c r="F41" s="212"/>
      <c r="G41" s="191"/>
      <c r="H41" s="191"/>
      <c r="I41" s="177"/>
      <c r="J41" s="178"/>
      <c r="K41" s="166"/>
      <c r="L41" s="165"/>
      <c r="M41" s="157"/>
      <c r="N41" s="157"/>
      <c r="O41" s="157"/>
      <c r="P41" s="156"/>
    </row>
    <row r="42" spans="1:16" ht="29.25" customHeight="1">
      <c r="A42" s="214" t="s">
        <v>37</v>
      </c>
      <c r="B42" s="214"/>
      <c r="C42" s="208">
        <v>8789.0519999999997</v>
      </c>
      <c r="D42" s="208">
        <v>1.31</v>
      </c>
      <c r="E42" s="196">
        <v>693.88</v>
      </c>
      <c r="F42" s="196">
        <v>0.13</v>
      </c>
      <c r="G42" s="191">
        <v>2454.12</v>
      </c>
      <c r="H42" s="191">
        <v>1.2</v>
      </c>
      <c r="I42" s="177">
        <v>41334.17</v>
      </c>
      <c r="J42" s="178">
        <v>1.31</v>
      </c>
      <c r="K42" s="166">
        <f>(C42+E42+G42+I42)/4</f>
        <v>13317.805499999999</v>
      </c>
      <c r="L42" s="165">
        <f>(D42+F42+H42+J42)/4</f>
        <v>0.98749999999999993</v>
      </c>
      <c r="M42" s="157">
        <f>K42</f>
        <v>13317.805499999999</v>
      </c>
      <c r="N42" s="157">
        <f>M42*3.6/100+M42</f>
        <v>13797.246497999999</v>
      </c>
      <c r="O42" s="157">
        <v>0.39</v>
      </c>
      <c r="P42" s="154">
        <f>O42*3.6/100+O42</f>
        <v>0.40404000000000001</v>
      </c>
    </row>
    <row r="43" spans="1:16" ht="121.5" customHeight="1">
      <c r="A43" s="13" t="s">
        <v>38</v>
      </c>
      <c r="B43" s="6" t="s">
        <v>6</v>
      </c>
      <c r="C43" s="208"/>
      <c r="D43" s="208"/>
      <c r="E43" s="196"/>
      <c r="F43" s="196"/>
      <c r="G43" s="191"/>
      <c r="H43" s="191"/>
      <c r="I43" s="177"/>
      <c r="J43" s="178"/>
      <c r="K43" s="166"/>
      <c r="L43" s="165"/>
      <c r="M43" s="157"/>
      <c r="N43" s="157"/>
      <c r="O43" s="157"/>
      <c r="P43" s="155"/>
    </row>
    <row r="44" spans="1:16" ht="123.75" customHeight="1">
      <c r="A44" s="18" t="s">
        <v>39</v>
      </c>
      <c r="B44" s="6" t="s">
        <v>6</v>
      </c>
      <c r="C44" s="208"/>
      <c r="D44" s="208"/>
      <c r="E44" s="196"/>
      <c r="F44" s="196"/>
      <c r="G44" s="191"/>
      <c r="H44" s="191"/>
      <c r="I44" s="177"/>
      <c r="J44" s="178"/>
      <c r="K44" s="166"/>
      <c r="L44" s="165"/>
      <c r="M44" s="157"/>
      <c r="N44" s="157"/>
      <c r="O44" s="157"/>
      <c r="P44" s="155"/>
    </row>
    <row r="45" spans="1:16" ht="45">
      <c r="A45" s="11" t="s">
        <v>40</v>
      </c>
      <c r="B45" s="93" t="s">
        <v>7</v>
      </c>
      <c r="C45" s="208"/>
      <c r="D45" s="208"/>
      <c r="E45" s="196"/>
      <c r="F45" s="196"/>
      <c r="G45" s="191"/>
      <c r="H45" s="191"/>
      <c r="I45" s="177"/>
      <c r="J45" s="178"/>
      <c r="K45" s="166"/>
      <c r="L45" s="165"/>
      <c r="M45" s="157"/>
      <c r="N45" s="157"/>
      <c r="O45" s="157"/>
      <c r="P45" s="156"/>
    </row>
    <row r="46" spans="1:16" ht="28.5" customHeight="1">
      <c r="A46" s="214" t="s">
        <v>41</v>
      </c>
      <c r="B46" s="214"/>
      <c r="C46" s="208">
        <v>805.10400000000004</v>
      </c>
      <c r="D46" s="208">
        <v>0.12</v>
      </c>
      <c r="E46" s="196">
        <v>693.88</v>
      </c>
      <c r="F46" s="196">
        <v>0.13</v>
      </c>
      <c r="G46" s="191">
        <v>245.41</v>
      </c>
      <c r="H46" s="191">
        <v>0.12</v>
      </c>
      <c r="I46" s="177">
        <v>8519.26</v>
      </c>
      <c r="J46" s="178">
        <v>0.27</v>
      </c>
      <c r="K46" s="166">
        <f>(C46+E46+G46+I46)/4</f>
        <v>2565.9135000000001</v>
      </c>
      <c r="L46" s="165">
        <f>(D46+F46+H46+J46)/4</f>
        <v>0.16</v>
      </c>
      <c r="M46" s="157">
        <f>K46</f>
        <v>2565.9135000000001</v>
      </c>
      <c r="N46" s="157">
        <f>M46*3.6/100+M46</f>
        <v>2658.2863860000002</v>
      </c>
      <c r="O46" s="157">
        <f>L46</f>
        <v>0.16</v>
      </c>
      <c r="P46" s="154">
        <f>O46*3.6/100+O46</f>
        <v>0.16575999999999999</v>
      </c>
    </row>
    <row r="47" spans="1:16" ht="118.5" customHeight="1">
      <c r="A47" s="13" t="s">
        <v>42</v>
      </c>
      <c r="B47" s="6" t="s">
        <v>6</v>
      </c>
      <c r="C47" s="208"/>
      <c r="D47" s="208"/>
      <c r="E47" s="196"/>
      <c r="F47" s="196"/>
      <c r="G47" s="191"/>
      <c r="H47" s="191"/>
      <c r="I47" s="177"/>
      <c r="J47" s="178"/>
      <c r="K47" s="166"/>
      <c r="L47" s="165"/>
      <c r="M47" s="157"/>
      <c r="N47" s="157"/>
      <c r="O47" s="157"/>
      <c r="P47" s="155"/>
    </row>
    <row r="48" spans="1:16" ht="122.25" customHeight="1">
      <c r="A48" s="13" t="s">
        <v>44</v>
      </c>
      <c r="B48" s="6" t="s">
        <v>6</v>
      </c>
      <c r="C48" s="208"/>
      <c r="D48" s="208"/>
      <c r="E48" s="196"/>
      <c r="F48" s="196"/>
      <c r="G48" s="191"/>
      <c r="H48" s="191"/>
      <c r="I48" s="177"/>
      <c r="J48" s="178"/>
      <c r="K48" s="166"/>
      <c r="L48" s="165"/>
      <c r="M48" s="157"/>
      <c r="N48" s="157"/>
      <c r="O48" s="157"/>
      <c r="P48" s="155"/>
    </row>
    <row r="49" spans="1:16" ht="120.75" customHeight="1">
      <c r="A49" s="13" t="s">
        <v>43</v>
      </c>
      <c r="B49" s="6" t="s">
        <v>6</v>
      </c>
      <c r="C49" s="208"/>
      <c r="D49" s="208"/>
      <c r="E49" s="196"/>
      <c r="F49" s="196"/>
      <c r="G49" s="191"/>
      <c r="H49" s="191"/>
      <c r="I49" s="177"/>
      <c r="J49" s="178"/>
      <c r="K49" s="166"/>
      <c r="L49" s="165"/>
      <c r="M49" s="157"/>
      <c r="N49" s="157"/>
      <c r="O49" s="157"/>
      <c r="P49" s="155"/>
    </row>
    <row r="50" spans="1:16" ht="45">
      <c r="A50" s="13" t="s">
        <v>40</v>
      </c>
      <c r="B50" s="93" t="s">
        <v>7</v>
      </c>
      <c r="C50" s="208"/>
      <c r="D50" s="208"/>
      <c r="E50" s="196"/>
      <c r="F50" s="196"/>
      <c r="G50" s="191"/>
      <c r="H50" s="191"/>
      <c r="I50" s="177"/>
      <c r="J50" s="178"/>
      <c r="K50" s="166"/>
      <c r="L50" s="165"/>
      <c r="M50" s="157"/>
      <c r="N50" s="157"/>
      <c r="O50" s="157"/>
      <c r="P50" s="156"/>
    </row>
    <row r="51" spans="1:16" ht="105.75" customHeight="1">
      <c r="A51" s="23" t="s">
        <v>45</v>
      </c>
      <c r="B51" s="6" t="s">
        <v>6</v>
      </c>
      <c r="C51" s="45">
        <v>5568.6360000000004</v>
      </c>
      <c r="D51" s="43">
        <v>0.83</v>
      </c>
      <c r="E51" s="56">
        <v>1227.6500000000001</v>
      </c>
      <c r="F51" s="56">
        <v>0.23</v>
      </c>
      <c r="G51" s="64">
        <v>1738.33</v>
      </c>
      <c r="H51" s="64">
        <v>0.85</v>
      </c>
      <c r="I51" s="51">
        <v>26188.82</v>
      </c>
      <c r="J51" s="85">
        <v>0.83</v>
      </c>
      <c r="K51" s="77">
        <f t="shared" ref="K51:L53" si="1">(C51+E51+G51+I51)/4</f>
        <v>8680.8590000000004</v>
      </c>
      <c r="L51" s="70">
        <f t="shared" si="1"/>
        <v>0.68500000000000005</v>
      </c>
      <c r="M51" s="120">
        <f>K51</f>
        <v>8680.8590000000004</v>
      </c>
      <c r="N51" s="120">
        <f>M51*3.6/100+M51</f>
        <v>8993.3699240000005</v>
      </c>
      <c r="O51" s="120">
        <f>L51</f>
        <v>0.68500000000000005</v>
      </c>
      <c r="P51" s="120">
        <f>O51*3.6/100+O51</f>
        <v>0.70966000000000007</v>
      </c>
    </row>
    <row r="52" spans="1:16" ht="98.25" customHeight="1">
      <c r="A52" s="23" t="s">
        <v>46</v>
      </c>
      <c r="B52" s="15" t="s">
        <v>6</v>
      </c>
      <c r="C52" s="43">
        <v>1476.0239999999999</v>
      </c>
      <c r="D52" s="43">
        <v>0.22</v>
      </c>
      <c r="E52" s="56">
        <v>1154.52</v>
      </c>
      <c r="F52" s="56">
        <v>0.22</v>
      </c>
      <c r="G52" s="64">
        <v>409.02</v>
      </c>
      <c r="H52" s="64">
        <v>0.2</v>
      </c>
      <c r="I52" s="51">
        <v>6941.62</v>
      </c>
      <c r="J52" s="85">
        <v>0.22</v>
      </c>
      <c r="K52" s="77">
        <f t="shared" si="1"/>
        <v>2495.2959999999998</v>
      </c>
      <c r="L52" s="70">
        <f t="shared" si="1"/>
        <v>0.215</v>
      </c>
      <c r="M52" s="120">
        <f>K52</f>
        <v>2495.2959999999998</v>
      </c>
      <c r="N52" s="120">
        <f>M52*3.6/100+M52</f>
        <v>2585.1266559999999</v>
      </c>
      <c r="O52" s="120">
        <f>L52</f>
        <v>0.215</v>
      </c>
      <c r="P52" s="120">
        <f>O52*3.6/100+O52</f>
        <v>0.22273999999999999</v>
      </c>
    </row>
    <row r="53" spans="1:16" ht="57" customHeight="1">
      <c r="A53" s="214" t="s">
        <v>47</v>
      </c>
      <c r="B53" s="214"/>
      <c r="C53" s="208">
        <v>3690.06</v>
      </c>
      <c r="D53" s="215">
        <v>0.55000000000000004</v>
      </c>
      <c r="E53" s="196">
        <v>640.51</v>
      </c>
      <c r="F53" s="203">
        <v>0.12</v>
      </c>
      <c r="G53" s="191">
        <v>1124.8800000000001</v>
      </c>
      <c r="H53" s="191">
        <v>0.55000000000000004</v>
      </c>
      <c r="I53" s="177">
        <v>17354.04</v>
      </c>
      <c r="J53" s="178">
        <v>0.55000000000000004</v>
      </c>
      <c r="K53" s="166">
        <f t="shared" si="1"/>
        <v>5702.3725000000004</v>
      </c>
      <c r="L53" s="165">
        <f t="shared" si="1"/>
        <v>0.44250000000000006</v>
      </c>
      <c r="M53" s="157">
        <f>(E53+G53+I53+K53)/4</f>
        <v>6205.4506250000004</v>
      </c>
      <c r="N53" s="157">
        <f>M53*3.6/100+M53</f>
        <v>6428.8468475</v>
      </c>
      <c r="O53" s="157">
        <f>(F53+H53+J53+L53)/4</f>
        <v>0.41562500000000008</v>
      </c>
      <c r="P53" s="154">
        <f>O53*3.6/100+O53</f>
        <v>0.43058750000000007</v>
      </c>
    </row>
    <row r="54" spans="1:16" ht="80.25" customHeight="1">
      <c r="A54" s="13" t="s">
        <v>48</v>
      </c>
      <c r="B54" s="6" t="s">
        <v>6</v>
      </c>
      <c r="C54" s="208"/>
      <c r="D54" s="215"/>
      <c r="E54" s="196"/>
      <c r="F54" s="203"/>
      <c r="G54" s="191"/>
      <c r="H54" s="191"/>
      <c r="I54" s="177"/>
      <c r="J54" s="178"/>
      <c r="K54" s="166"/>
      <c r="L54" s="165"/>
      <c r="M54" s="157"/>
      <c r="N54" s="157"/>
      <c r="O54" s="157"/>
      <c r="P54" s="155"/>
    </row>
    <row r="55" spans="1:16" ht="60">
      <c r="A55" s="11" t="s">
        <v>49</v>
      </c>
      <c r="B55" s="93" t="s">
        <v>7</v>
      </c>
      <c r="C55" s="208"/>
      <c r="D55" s="215"/>
      <c r="E55" s="196"/>
      <c r="F55" s="203"/>
      <c r="G55" s="191"/>
      <c r="H55" s="191"/>
      <c r="I55" s="177"/>
      <c r="J55" s="178"/>
      <c r="K55" s="166"/>
      <c r="L55" s="165"/>
      <c r="M55" s="157"/>
      <c r="N55" s="157"/>
      <c r="O55" s="157"/>
      <c r="P55" s="156"/>
    </row>
    <row r="56" spans="1:16" ht="57" customHeight="1">
      <c r="A56" s="148" t="s">
        <v>50</v>
      </c>
      <c r="B56" s="147"/>
      <c r="C56" s="44">
        <f t="shared" ref="C56:P56" si="2">C57+C62+C63+C70+C75+C78+C82</f>
        <v>36565.14</v>
      </c>
      <c r="D56" s="44">
        <f t="shared" si="2"/>
        <v>5.4499999999999993</v>
      </c>
      <c r="E56" s="57">
        <f t="shared" si="2"/>
        <v>39832.630000000005</v>
      </c>
      <c r="F56" s="57">
        <f t="shared" si="2"/>
        <v>7.4600000000000009</v>
      </c>
      <c r="G56" s="63">
        <f t="shared" si="2"/>
        <v>11125.34</v>
      </c>
      <c r="H56" s="63">
        <f t="shared" si="2"/>
        <v>5.4399999999999995</v>
      </c>
      <c r="I56" s="50">
        <f t="shared" si="2"/>
        <v>189632.33</v>
      </c>
      <c r="J56" s="87">
        <f t="shared" si="2"/>
        <v>6.01</v>
      </c>
      <c r="K56" s="78">
        <f t="shared" si="2"/>
        <v>69288.86</v>
      </c>
      <c r="L56" s="71">
        <f t="shared" si="2"/>
        <v>6.0900000000000007</v>
      </c>
      <c r="M56" s="35">
        <f t="shared" si="2"/>
        <v>69288.86</v>
      </c>
      <c r="N56" s="35">
        <f t="shared" si="2"/>
        <v>71783.258960000006</v>
      </c>
      <c r="O56" s="35">
        <f t="shared" si="2"/>
        <v>4.09</v>
      </c>
      <c r="P56" s="35">
        <f t="shared" si="2"/>
        <v>4.2372399999999999</v>
      </c>
    </row>
    <row r="57" spans="1:16" ht="30.75" customHeight="1">
      <c r="A57" s="19" t="s">
        <v>54</v>
      </c>
      <c r="B57" s="31"/>
      <c r="C57" s="216">
        <v>0</v>
      </c>
      <c r="D57" s="216">
        <v>0</v>
      </c>
      <c r="E57" s="204">
        <v>0</v>
      </c>
      <c r="F57" s="204">
        <v>0</v>
      </c>
      <c r="G57" s="195">
        <v>0</v>
      </c>
      <c r="H57" s="195">
        <v>0</v>
      </c>
      <c r="I57" s="189">
        <v>0</v>
      </c>
      <c r="J57" s="190">
        <v>0</v>
      </c>
      <c r="K57" s="175">
        <v>0</v>
      </c>
      <c r="L57" s="176">
        <v>0</v>
      </c>
      <c r="M57" s="158">
        <f>K57</f>
        <v>0</v>
      </c>
      <c r="N57" s="158">
        <v>0</v>
      </c>
      <c r="O57" s="158">
        <f>L57</f>
        <v>0</v>
      </c>
      <c r="P57" s="154">
        <v>0</v>
      </c>
    </row>
    <row r="58" spans="1:16" ht="28.5" customHeight="1">
      <c r="A58" s="19" t="s">
        <v>56</v>
      </c>
      <c r="B58" s="93" t="s">
        <v>58</v>
      </c>
      <c r="C58" s="216"/>
      <c r="D58" s="216"/>
      <c r="E58" s="204"/>
      <c r="F58" s="204"/>
      <c r="G58" s="195"/>
      <c r="H58" s="195"/>
      <c r="I58" s="189"/>
      <c r="J58" s="190"/>
      <c r="K58" s="175"/>
      <c r="L58" s="176"/>
      <c r="M58" s="158"/>
      <c r="N58" s="158"/>
      <c r="O58" s="158"/>
      <c r="P58" s="155"/>
    </row>
    <row r="59" spans="1:16" ht="38.25" customHeight="1">
      <c r="A59" s="21" t="s">
        <v>55</v>
      </c>
      <c r="B59" s="93" t="s">
        <v>7</v>
      </c>
      <c r="C59" s="216"/>
      <c r="D59" s="216"/>
      <c r="E59" s="204"/>
      <c r="F59" s="204"/>
      <c r="G59" s="195"/>
      <c r="H59" s="195"/>
      <c r="I59" s="189"/>
      <c r="J59" s="190"/>
      <c r="K59" s="175"/>
      <c r="L59" s="176"/>
      <c r="M59" s="158"/>
      <c r="N59" s="158"/>
      <c r="O59" s="158"/>
      <c r="P59" s="155"/>
    </row>
    <row r="60" spans="1:16" ht="45.75" customHeight="1">
      <c r="A60" s="19" t="s">
        <v>57</v>
      </c>
      <c r="B60" s="93" t="s">
        <v>17</v>
      </c>
      <c r="C60" s="216"/>
      <c r="D60" s="216"/>
      <c r="E60" s="204"/>
      <c r="F60" s="204"/>
      <c r="G60" s="195"/>
      <c r="H60" s="195"/>
      <c r="I60" s="189"/>
      <c r="J60" s="190"/>
      <c r="K60" s="175"/>
      <c r="L60" s="176"/>
      <c r="M60" s="158"/>
      <c r="N60" s="158"/>
      <c r="O60" s="158"/>
      <c r="P60" s="155"/>
    </row>
    <row r="61" spans="1:16" ht="45.75" customHeight="1">
      <c r="A61" s="19" t="s">
        <v>40</v>
      </c>
      <c r="B61" s="93" t="s">
        <v>7</v>
      </c>
      <c r="C61" s="216"/>
      <c r="D61" s="216"/>
      <c r="E61" s="204"/>
      <c r="F61" s="204"/>
      <c r="G61" s="195"/>
      <c r="H61" s="195"/>
      <c r="I61" s="189"/>
      <c r="J61" s="190"/>
      <c r="K61" s="175"/>
      <c r="L61" s="176"/>
      <c r="M61" s="158"/>
      <c r="N61" s="158"/>
      <c r="O61" s="158"/>
      <c r="P61" s="156"/>
    </row>
    <row r="62" spans="1:16" ht="60">
      <c r="A62" s="11" t="s">
        <v>52</v>
      </c>
      <c r="B62" s="94" t="s">
        <v>59</v>
      </c>
      <c r="C62" s="45">
        <v>4629.348</v>
      </c>
      <c r="D62" s="45">
        <v>0.69</v>
      </c>
      <c r="E62" s="58">
        <v>16546.560000000001</v>
      </c>
      <c r="F62" s="58">
        <v>3.1</v>
      </c>
      <c r="G62" s="64">
        <v>1390.66</v>
      </c>
      <c r="H62" s="64">
        <v>0.68</v>
      </c>
      <c r="I62" s="51">
        <v>40072.06</v>
      </c>
      <c r="J62" s="85">
        <v>1.27</v>
      </c>
      <c r="K62" s="77">
        <f>(C62+E62+G62+I62)/4</f>
        <v>15659.656999999999</v>
      </c>
      <c r="L62" s="70">
        <f>(D62+F62+H62+J62)/4</f>
        <v>1.4350000000000001</v>
      </c>
      <c r="M62" s="120">
        <f>K62</f>
        <v>15659.656999999999</v>
      </c>
      <c r="N62" s="120">
        <f>M62*3.6/100+M62</f>
        <v>16223.404651999999</v>
      </c>
      <c r="O62" s="120">
        <f>L62</f>
        <v>1.4350000000000001</v>
      </c>
      <c r="P62" s="120">
        <f>O62*3.6/100+O62</f>
        <v>1.4866600000000001</v>
      </c>
    </row>
    <row r="63" spans="1:16" ht="45">
      <c r="A63" s="11" t="s">
        <v>53</v>
      </c>
      <c r="B63" s="94"/>
      <c r="C63" s="209">
        <v>11137.272000000001</v>
      </c>
      <c r="D63" s="209">
        <v>1.66</v>
      </c>
      <c r="E63" s="200">
        <v>6084.86</v>
      </c>
      <c r="F63" s="200">
        <v>1.1399999999999999</v>
      </c>
      <c r="G63" s="192">
        <v>3313.06</v>
      </c>
      <c r="H63" s="192">
        <v>1.62</v>
      </c>
      <c r="I63" s="183">
        <v>52377.65</v>
      </c>
      <c r="J63" s="186">
        <v>1.66</v>
      </c>
      <c r="K63" s="169">
        <f>(C63+E63+G63+I63)/4</f>
        <v>18228.210500000001</v>
      </c>
      <c r="L63" s="172">
        <f>(D63+F63+H63+J63)/4</f>
        <v>1.52</v>
      </c>
      <c r="M63" s="157">
        <f>K63</f>
        <v>18228.210500000001</v>
      </c>
      <c r="N63" s="157">
        <f>M63*3.6/100+M63</f>
        <v>18884.426078</v>
      </c>
      <c r="O63" s="157">
        <v>0.52</v>
      </c>
      <c r="P63" s="154">
        <f>O63*3.6/100+O63</f>
        <v>0.53871999999999998</v>
      </c>
    </row>
    <row r="64" spans="1:16" ht="45">
      <c r="A64" s="22" t="s">
        <v>51</v>
      </c>
      <c r="B64" s="93" t="s">
        <v>66</v>
      </c>
      <c r="C64" s="210"/>
      <c r="D64" s="210"/>
      <c r="E64" s="201"/>
      <c r="F64" s="201"/>
      <c r="G64" s="193"/>
      <c r="H64" s="193"/>
      <c r="I64" s="184"/>
      <c r="J64" s="187"/>
      <c r="K64" s="170"/>
      <c r="L64" s="173"/>
      <c r="M64" s="157"/>
      <c r="N64" s="157"/>
      <c r="O64" s="157"/>
      <c r="P64" s="155"/>
    </row>
    <row r="65" spans="1:16" ht="63" customHeight="1">
      <c r="A65" s="11" t="s">
        <v>60</v>
      </c>
      <c r="B65" s="93" t="s">
        <v>66</v>
      </c>
      <c r="C65" s="210"/>
      <c r="D65" s="210"/>
      <c r="E65" s="201"/>
      <c r="F65" s="201"/>
      <c r="G65" s="193"/>
      <c r="H65" s="193"/>
      <c r="I65" s="184"/>
      <c r="J65" s="187"/>
      <c r="K65" s="170"/>
      <c r="L65" s="173"/>
      <c r="M65" s="157"/>
      <c r="N65" s="157"/>
      <c r="O65" s="157"/>
      <c r="P65" s="155"/>
    </row>
    <row r="66" spans="1:16" ht="46.5" customHeight="1">
      <c r="A66" s="11" t="s">
        <v>61</v>
      </c>
      <c r="B66" s="93" t="s">
        <v>66</v>
      </c>
      <c r="C66" s="210"/>
      <c r="D66" s="210"/>
      <c r="E66" s="201"/>
      <c r="F66" s="201"/>
      <c r="G66" s="193"/>
      <c r="H66" s="193"/>
      <c r="I66" s="184"/>
      <c r="J66" s="187"/>
      <c r="K66" s="170"/>
      <c r="L66" s="173"/>
      <c r="M66" s="157"/>
      <c r="N66" s="157"/>
      <c r="O66" s="157"/>
      <c r="P66" s="155"/>
    </row>
    <row r="67" spans="1:16" ht="60" customHeight="1">
      <c r="A67" s="11" t="s">
        <v>64</v>
      </c>
      <c r="B67" s="93" t="s">
        <v>66</v>
      </c>
      <c r="C67" s="210"/>
      <c r="D67" s="210"/>
      <c r="E67" s="201"/>
      <c r="F67" s="201"/>
      <c r="G67" s="193"/>
      <c r="H67" s="193"/>
      <c r="I67" s="184"/>
      <c r="J67" s="187"/>
      <c r="K67" s="170"/>
      <c r="L67" s="173"/>
      <c r="M67" s="157"/>
      <c r="N67" s="157"/>
      <c r="O67" s="157"/>
      <c r="P67" s="155"/>
    </row>
    <row r="68" spans="1:16" ht="30">
      <c r="A68" s="11" t="s">
        <v>62</v>
      </c>
      <c r="B68" s="93" t="s">
        <v>7</v>
      </c>
      <c r="C68" s="210"/>
      <c r="D68" s="210"/>
      <c r="E68" s="201"/>
      <c r="F68" s="201"/>
      <c r="G68" s="193"/>
      <c r="H68" s="193"/>
      <c r="I68" s="184"/>
      <c r="J68" s="187"/>
      <c r="K68" s="170"/>
      <c r="L68" s="173"/>
      <c r="M68" s="157"/>
      <c r="N68" s="157"/>
      <c r="O68" s="157"/>
      <c r="P68" s="155"/>
    </row>
    <row r="69" spans="1:16" ht="30">
      <c r="A69" s="11" t="s">
        <v>63</v>
      </c>
      <c r="B69" s="93" t="s">
        <v>65</v>
      </c>
      <c r="C69" s="211"/>
      <c r="D69" s="211"/>
      <c r="E69" s="202"/>
      <c r="F69" s="202"/>
      <c r="G69" s="194"/>
      <c r="H69" s="194"/>
      <c r="I69" s="185"/>
      <c r="J69" s="188"/>
      <c r="K69" s="171"/>
      <c r="L69" s="174"/>
      <c r="M69" s="157"/>
      <c r="N69" s="157"/>
      <c r="O69" s="157"/>
      <c r="P69" s="156"/>
    </row>
    <row r="70" spans="1:16" ht="30">
      <c r="A70" s="11" t="s">
        <v>67</v>
      </c>
      <c r="B70" s="10"/>
      <c r="C70" s="208">
        <v>13015.848</v>
      </c>
      <c r="D70" s="208">
        <v>1.94</v>
      </c>
      <c r="E70" s="196">
        <v>9942.08</v>
      </c>
      <c r="F70" s="196">
        <v>1.86</v>
      </c>
      <c r="G70" s="191">
        <v>3844.79</v>
      </c>
      <c r="H70" s="191">
        <v>1.88</v>
      </c>
      <c r="I70" s="177">
        <v>60581.38</v>
      </c>
      <c r="J70" s="178">
        <v>1.92</v>
      </c>
      <c r="K70" s="166">
        <f>(C70+E70+G70+I70)/4</f>
        <v>21846.0245</v>
      </c>
      <c r="L70" s="165">
        <f>(D70+F70+H70+J70)/4</f>
        <v>1.9</v>
      </c>
      <c r="M70" s="157">
        <f>K70</f>
        <v>21846.0245</v>
      </c>
      <c r="N70" s="157">
        <f>M70*3.6/100+M70</f>
        <v>22632.481381999998</v>
      </c>
      <c r="O70" s="157">
        <v>0.9</v>
      </c>
      <c r="P70" s="154">
        <f>O70*3.6/100+O70</f>
        <v>0.93240000000000001</v>
      </c>
    </row>
    <row r="71" spans="1:16" ht="45">
      <c r="A71" s="11" t="s">
        <v>68</v>
      </c>
      <c r="B71" s="93" t="s">
        <v>65</v>
      </c>
      <c r="C71" s="208"/>
      <c r="D71" s="208"/>
      <c r="E71" s="196"/>
      <c r="F71" s="196"/>
      <c r="G71" s="191"/>
      <c r="H71" s="191"/>
      <c r="I71" s="177"/>
      <c r="J71" s="178"/>
      <c r="K71" s="166"/>
      <c r="L71" s="165"/>
      <c r="M71" s="157"/>
      <c r="N71" s="157"/>
      <c r="O71" s="157"/>
      <c r="P71" s="155"/>
    </row>
    <row r="72" spans="1:16" ht="30">
      <c r="A72" s="11" t="s">
        <v>69</v>
      </c>
      <c r="B72" s="93" t="s">
        <v>65</v>
      </c>
      <c r="C72" s="208"/>
      <c r="D72" s="208"/>
      <c r="E72" s="196"/>
      <c r="F72" s="196"/>
      <c r="G72" s="191"/>
      <c r="H72" s="191"/>
      <c r="I72" s="177"/>
      <c r="J72" s="178"/>
      <c r="K72" s="166"/>
      <c r="L72" s="165"/>
      <c r="M72" s="157"/>
      <c r="N72" s="157"/>
      <c r="O72" s="157"/>
      <c r="P72" s="155"/>
    </row>
    <row r="73" spans="1:16" ht="30">
      <c r="A73" s="13" t="s">
        <v>70</v>
      </c>
      <c r="B73" s="93" t="s">
        <v>7</v>
      </c>
      <c r="C73" s="208"/>
      <c r="D73" s="208"/>
      <c r="E73" s="196"/>
      <c r="F73" s="196"/>
      <c r="G73" s="191"/>
      <c r="H73" s="191"/>
      <c r="I73" s="177"/>
      <c r="J73" s="178"/>
      <c r="K73" s="166"/>
      <c r="L73" s="165"/>
      <c r="M73" s="157"/>
      <c r="N73" s="157"/>
      <c r="O73" s="157"/>
      <c r="P73" s="155"/>
    </row>
    <row r="74" spans="1:16" ht="30">
      <c r="A74" s="11" t="s">
        <v>71</v>
      </c>
      <c r="B74" s="93" t="s">
        <v>65</v>
      </c>
      <c r="C74" s="208"/>
      <c r="D74" s="208"/>
      <c r="E74" s="196"/>
      <c r="F74" s="196"/>
      <c r="G74" s="191"/>
      <c r="H74" s="191"/>
      <c r="I74" s="177"/>
      <c r="J74" s="178"/>
      <c r="K74" s="166"/>
      <c r="L74" s="165"/>
      <c r="M74" s="157"/>
      <c r="N74" s="157"/>
      <c r="O74" s="157"/>
      <c r="P74" s="156"/>
    </row>
    <row r="75" spans="1:16" ht="43.5">
      <c r="A75" s="8" t="s">
        <v>73</v>
      </c>
      <c r="B75" s="9"/>
      <c r="C75" s="208">
        <v>4562.2560000000003</v>
      </c>
      <c r="D75" s="208">
        <v>0.68</v>
      </c>
      <c r="E75" s="196">
        <v>3682.94</v>
      </c>
      <c r="F75" s="196">
        <v>0.69</v>
      </c>
      <c r="G75" s="191">
        <v>1431.57</v>
      </c>
      <c r="H75" s="191">
        <v>0.7</v>
      </c>
      <c r="I75" s="177">
        <v>21455.9</v>
      </c>
      <c r="J75" s="178">
        <v>0.68</v>
      </c>
      <c r="K75" s="166">
        <f>(C75+E75+G75+I75)/4</f>
        <v>7783.1665000000003</v>
      </c>
      <c r="L75" s="165">
        <f>(D75+F75+H75+J75)/4</f>
        <v>0.68750000000000011</v>
      </c>
      <c r="M75" s="157">
        <f>K75</f>
        <v>7783.1665000000003</v>
      </c>
      <c r="N75" s="157">
        <f>M75*3.6/100+M75</f>
        <v>8063.3604940000005</v>
      </c>
      <c r="O75" s="157">
        <f>L75</f>
        <v>0.68750000000000011</v>
      </c>
      <c r="P75" s="154">
        <f>O75*3.6/100+O75</f>
        <v>0.71225000000000016</v>
      </c>
    </row>
    <row r="76" spans="1:16" ht="25.5" customHeight="1">
      <c r="A76" s="13" t="s">
        <v>72</v>
      </c>
      <c r="B76" s="12" t="s">
        <v>75</v>
      </c>
      <c r="C76" s="208"/>
      <c r="D76" s="208"/>
      <c r="E76" s="196"/>
      <c r="F76" s="196"/>
      <c r="G76" s="191"/>
      <c r="H76" s="191"/>
      <c r="I76" s="177"/>
      <c r="J76" s="178"/>
      <c r="K76" s="166"/>
      <c r="L76" s="165"/>
      <c r="M76" s="157"/>
      <c r="N76" s="157"/>
      <c r="O76" s="157"/>
      <c r="P76" s="155"/>
    </row>
    <row r="77" spans="1:16" ht="90">
      <c r="A77" s="11" t="s">
        <v>74</v>
      </c>
      <c r="B77" s="93" t="s">
        <v>66</v>
      </c>
      <c r="C77" s="208"/>
      <c r="D77" s="208"/>
      <c r="E77" s="196"/>
      <c r="F77" s="196"/>
      <c r="G77" s="191"/>
      <c r="H77" s="191"/>
      <c r="I77" s="177"/>
      <c r="J77" s="178"/>
      <c r="K77" s="166"/>
      <c r="L77" s="165"/>
      <c r="M77" s="157"/>
      <c r="N77" s="157"/>
      <c r="O77" s="157"/>
      <c r="P77" s="156"/>
    </row>
    <row r="78" spans="1:16" ht="43.5">
      <c r="A78" s="8" t="s">
        <v>76</v>
      </c>
      <c r="B78" s="9"/>
      <c r="C78" s="209">
        <v>3220.4160000000002</v>
      </c>
      <c r="D78" s="209">
        <v>0.48</v>
      </c>
      <c r="E78" s="200">
        <v>3576.19</v>
      </c>
      <c r="F78" s="200">
        <v>0.67</v>
      </c>
      <c r="G78" s="192">
        <v>1145.26</v>
      </c>
      <c r="H78" s="192">
        <v>0.56000000000000005</v>
      </c>
      <c r="I78" s="183">
        <v>15145.34</v>
      </c>
      <c r="J78" s="186">
        <v>0.48</v>
      </c>
      <c r="K78" s="169">
        <f>(C78+E78+G78+I78)/4</f>
        <v>5771.8014999999996</v>
      </c>
      <c r="L78" s="172">
        <f>(D78+F78+H78+J78)/4</f>
        <v>0.54749999999999999</v>
      </c>
      <c r="M78" s="157">
        <f>K78</f>
        <v>5771.8014999999996</v>
      </c>
      <c r="N78" s="157">
        <f>M78*3.6/100+M78</f>
        <v>5979.5863539999991</v>
      </c>
      <c r="O78" s="157">
        <f>L78</f>
        <v>0.54749999999999999</v>
      </c>
      <c r="P78" s="154">
        <f>O78*3.6/100+O78</f>
        <v>0.56720999999999999</v>
      </c>
    </row>
    <row r="79" spans="1:16" ht="32.25" customHeight="1">
      <c r="A79" s="11" t="s">
        <v>77</v>
      </c>
      <c r="B79" s="93" t="s">
        <v>65</v>
      </c>
      <c r="C79" s="210"/>
      <c r="D79" s="210"/>
      <c r="E79" s="201"/>
      <c r="F79" s="201"/>
      <c r="G79" s="193"/>
      <c r="H79" s="193"/>
      <c r="I79" s="184"/>
      <c r="J79" s="187"/>
      <c r="K79" s="170"/>
      <c r="L79" s="173"/>
      <c r="M79" s="157"/>
      <c r="N79" s="157"/>
      <c r="O79" s="157"/>
      <c r="P79" s="155"/>
    </row>
    <row r="80" spans="1:16" ht="75.75" customHeight="1">
      <c r="A80" s="11" t="s">
        <v>78</v>
      </c>
      <c r="B80" s="93" t="s">
        <v>7</v>
      </c>
      <c r="C80" s="210"/>
      <c r="D80" s="210"/>
      <c r="E80" s="201"/>
      <c r="F80" s="201"/>
      <c r="G80" s="193"/>
      <c r="H80" s="193"/>
      <c r="I80" s="184"/>
      <c r="J80" s="187"/>
      <c r="K80" s="170"/>
      <c r="L80" s="173"/>
      <c r="M80" s="157"/>
      <c r="N80" s="157"/>
      <c r="O80" s="157"/>
      <c r="P80" s="155"/>
    </row>
    <row r="81" spans="1:24" ht="30">
      <c r="A81" s="11" t="s">
        <v>79</v>
      </c>
      <c r="B81" s="93" t="s">
        <v>80</v>
      </c>
      <c r="C81" s="211"/>
      <c r="D81" s="211"/>
      <c r="E81" s="202"/>
      <c r="F81" s="202"/>
      <c r="G81" s="194"/>
      <c r="H81" s="194"/>
      <c r="I81" s="185"/>
      <c r="J81" s="188"/>
      <c r="K81" s="171"/>
      <c r="L81" s="174"/>
      <c r="M81" s="157"/>
      <c r="N81" s="157"/>
      <c r="O81" s="157"/>
      <c r="P81" s="156"/>
    </row>
    <row r="82" spans="1:24" ht="46.5" customHeight="1">
      <c r="A82" s="8" t="s">
        <v>81</v>
      </c>
      <c r="B82" s="9"/>
      <c r="C82" s="208">
        <v>0</v>
      </c>
      <c r="D82" s="208">
        <v>0</v>
      </c>
      <c r="E82" s="196">
        <v>0</v>
      </c>
      <c r="F82" s="196">
        <v>0</v>
      </c>
      <c r="G82" s="191">
        <v>0</v>
      </c>
      <c r="H82" s="191">
        <v>0</v>
      </c>
      <c r="I82" s="177">
        <v>0</v>
      </c>
      <c r="J82" s="178">
        <v>0</v>
      </c>
      <c r="K82" s="166">
        <v>0</v>
      </c>
      <c r="L82" s="165">
        <v>0</v>
      </c>
      <c r="M82" s="157">
        <f>K82</f>
        <v>0</v>
      </c>
      <c r="N82" s="157">
        <v>0</v>
      </c>
      <c r="O82" s="157">
        <f>L82</f>
        <v>0</v>
      </c>
      <c r="P82" s="154">
        <v>0</v>
      </c>
    </row>
    <row r="83" spans="1:24" ht="30">
      <c r="A83" s="11" t="s">
        <v>82</v>
      </c>
      <c r="B83" s="94" t="s">
        <v>86</v>
      </c>
      <c r="C83" s="208"/>
      <c r="D83" s="208"/>
      <c r="E83" s="196"/>
      <c r="F83" s="196"/>
      <c r="G83" s="191"/>
      <c r="H83" s="191"/>
      <c r="I83" s="177"/>
      <c r="J83" s="178"/>
      <c r="K83" s="166"/>
      <c r="L83" s="165"/>
      <c r="M83" s="157"/>
      <c r="N83" s="157"/>
      <c r="O83" s="157"/>
      <c r="P83" s="155"/>
    </row>
    <row r="84" spans="1:24" ht="30">
      <c r="A84" s="11" t="s">
        <v>83</v>
      </c>
      <c r="B84" s="94" t="s">
        <v>17</v>
      </c>
      <c r="C84" s="208"/>
      <c r="D84" s="208"/>
      <c r="E84" s="196"/>
      <c r="F84" s="196"/>
      <c r="G84" s="191"/>
      <c r="H84" s="191"/>
      <c r="I84" s="177"/>
      <c r="J84" s="178"/>
      <c r="K84" s="166"/>
      <c r="L84" s="165"/>
      <c r="M84" s="157"/>
      <c r="N84" s="157"/>
      <c r="O84" s="157"/>
      <c r="P84" s="155"/>
    </row>
    <row r="85" spans="1:24" ht="30">
      <c r="A85" s="11" t="s">
        <v>84</v>
      </c>
      <c r="B85" s="94" t="s">
        <v>87</v>
      </c>
      <c r="C85" s="208"/>
      <c r="D85" s="208"/>
      <c r="E85" s="196"/>
      <c r="F85" s="196"/>
      <c r="G85" s="191"/>
      <c r="H85" s="191"/>
      <c r="I85" s="177"/>
      <c r="J85" s="178"/>
      <c r="K85" s="166"/>
      <c r="L85" s="165"/>
      <c r="M85" s="157"/>
      <c r="N85" s="157"/>
      <c r="O85" s="157"/>
      <c r="P85" s="155"/>
    </row>
    <row r="86" spans="1:24" ht="30.75" customHeight="1">
      <c r="A86" s="11" t="s">
        <v>85</v>
      </c>
      <c r="B86" s="94" t="s">
        <v>75</v>
      </c>
      <c r="C86" s="208"/>
      <c r="D86" s="208"/>
      <c r="E86" s="196"/>
      <c r="F86" s="196"/>
      <c r="G86" s="191"/>
      <c r="H86" s="191"/>
      <c r="I86" s="177"/>
      <c r="J86" s="178"/>
      <c r="K86" s="166"/>
      <c r="L86" s="165"/>
      <c r="M86" s="157"/>
      <c r="N86" s="157"/>
      <c r="O86" s="157"/>
      <c r="P86" s="156"/>
    </row>
    <row r="87" spans="1:24" ht="31.5" customHeight="1">
      <c r="A87" s="214" t="s">
        <v>88</v>
      </c>
      <c r="B87" s="214"/>
      <c r="C87" s="46">
        <f t="shared" ref="C87:P87" si="3">C88+C94+C102+C108+C109+C110+C111</f>
        <v>33411.815999999999</v>
      </c>
      <c r="D87" s="46">
        <f t="shared" si="3"/>
        <v>4.9799999999999995</v>
      </c>
      <c r="E87" s="59">
        <f t="shared" si="3"/>
        <v>19475.489999999998</v>
      </c>
      <c r="F87" s="59">
        <f t="shared" si="3"/>
        <v>3.65</v>
      </c>
      <c r="G87" s="65">
        <f t="shared" si="3"/>
        <v>5112.75</v>
      </c>
      <c r="H87" s="65">
        <f t="shared" si="3"/>
        <v>2.5</v>
      </c>
      <c r="I87" s="52">
        <f t="shared" si="3"/>
        <v>92134.17</v>
      </c>
      <c r="J87" s="83">
        <f t="shared" si="3"/>
        <v>2.92</v>
      </c>
      <c r="K87" s="76">
        <f t="shared" si="3"/>
        <v>37533.556500000006</v>
      </c>
      <c r="L87" s="72">
        <f t="shared" si="3"/>
        <v>3.5125000000000002</v>
      </c>
      <c r="M87" s="38">
        <f t="shared" si="3"/>
        <v>37533.556500000006</v>
      </c>
      <c r="N87" s="38">
        <f t="shared" si="3"/>
        <v>38884.764534000002</v>
      </c>
      <c r="O87" s="38">
        <f t="shared" si="3"/>
        <v>3.5125000000000002</v>
      </c>
      <c r="P87" s="38">
        <f t="shared" si="3"/>
        <v>3.6389500000000008</v>
      </c>
    </row>
    <row r="88" spans="1:24" ht="29.25" customHeight="1">
      <c r="A88" s="8" t="s">
        <v>89</v>
      </c>
      <c r="B88" s="10"/>
      <c r="C88" s="208">
        <v>18181.932000000001</v>
      </c>
      <c r="D88" s="208">
        <v>2.71</v>
      </c>
      <c r="E88" s="196">
        <v>9234.06</v>
      </c>
      <c r="F88" s="196">
        <v>1.73</v>
      </c>
      <c r="G88" s="191">
        <v>470.37</v>
      </c>
      <c r="H88" s="191">
        <v>0.23</v>
      </c>
      <c r="I88" s="177">
        <v>7257.14</v>
      </c>
      <c r="J88" s="178">
        <v>0.23</v>
      </c>
      <c r="K88" s="166">
        <f>(C88+E88+G88+I88)/4</f>
        <v>8785.8755000000001</v>
      </c>
      <c r="L88" s="165">
        <f>(D88+F88+H88+J88)/4</f>
        <v>1.2250000000000001</v>
      </c>
      <c r="M88" s="157">
        <f>K88</f>
        <v>8785.8755000000001</v>
      </c>
      <c r="N88" s="157">
        <f>M88*3.6/100+M88</f>
        <v>9102.1670180000001</v>
      </c>
      <c r="O88" s="157">
        <f>L88</f>
        <v>1.2250000000000001</v>
      </c>
      <c r="P88" s="154">
        <f>O88*3.6/100+O88</f>
        <v>1.2691000000000001</v>
      </c>
    </row>
    <row r="89" spans="1:24" ht="45">
      <c r="A89" s="11" t="s">
        <v>90</v>
      </c>
      <c r="B89" s="94" t="s">
        <v>17</v>
      </c>
      <c r="C89" s="208"/>
      <c r="D89" s="208"/>
      <c r="E89" s="196"/>
      <c r="F89" s="196"/>
      <c r="G89" s="191"/>
      <c r="H89" s="191"/>
      <c r="I89" s="177"/>
      <c r="J89" s="178"/>
      <c r="K89" s="166"/>
      <c r="L89" s="165"/>
      <c r="M89" s="157"/>
      <c r="N89" s="157"/>
      <c r="O89" s="157"/>
      <c r="P89" s="155"/>
    </row>
    <row r="90" spans="1:24" ht="60">
      <c r="A90" s="11" t="s">
        <v>91</v>
      </c>
      <c r="B90" s="94" t="s">
        <v>17</v>
      </c>
      <c r="C90" s="208"/>
      <c r="D90" s="208"/>
      <c r="E90" s="196"/>
      <c r="F90" s="196"/>
      <c r="G90" s="191"/>
      <c r="H90" s="191"/>
      <c r="I90" s="177"/>
      <c r="J90" s="178"/>
      <c r="K90" s="166"/>
      <c r="L90" s="165"/>
      <c r="M90" s="157"/>
      <c r="N90" s="157"/>
      <c r="O90" s="157"/>
      <c r="P90" s="155"/>
    </row>
    <row r="91" spans="1:24">
      <c r="A91" s="11" t="s">
        <v>92</v>
      </c>
      <c r="B91" s="94" t="s">
        <v>65</v>
      </c>
      <c r="C91" s="208"/>
      <c r="D91" s="208"/>
      <c r="E91" s="196"/>
      <c r="F91" s="196"/>
      <c r="G91" s="191"/>
      <c r="H91" s="191"/>
      <c r="I91" s="177"/>
      <c r="J91" s="178"/>
      <c r="K91" s="166"/>
      <c r="L91" s="165"/>
      <c r="M91" s="157"/>
      <c r="N91" s="157"/>
      <c r="O91" s="157"/>
      <c r="P91" s="155"/>
    </row>
    <row r="92" spans="1:24" ht="47.25" customHeight="1">
      <c r="A92" s="11" t="s">
        <v>93</v>
      </c>
      <c r="B92" s="93" t="s">
        <v>7</v>
      </c>
      <c r="C92" s="208"/>
      <c r="D92" s="208"/>
      <c r="E92" s="196"/>
      <c r="F92" s="196"/>
      <c r="G92" s="191"/>
      <c r="H92" s="191"/>
      <c r="I92" s="177"/>
      <c r="J92" s="178"/>
      <c r="K92" s="166"/>
      <c r="L92" s="165"/>
      <c r="M92" s="157"/>
      <c r="N92" s="157"/>
      <c r="O92" s="157"/>
      <c r="P92" s="155"/>
      <c r="T92" s="90"/>
      <c r="U92" s="90"/>
      <c r="V92" s="90"/>
      <c r="W92" s="90"/>
      <c r="X92" s="90"/>
    </row>
    <row r="93" spans="1:24" ht="45">
      <c r="A93" s="11" t="s">
        <v>94</v>
      </c>
      <c r="B93" s="93" t="s">
        <v>80</v>
      </c>
      <c r="C93" s="208"/>
      <c r="D93" s="208"/>
      <c r="E93" s="196"/>
      <c r="F93" s="196"/>
      <c r="G93" s="191"/>
      <c r="H93" s="191"/>
      <c r="I93" s="177"/>
      <c r="J93" s="178"/>
      <c r="K93" s="166"/>
      <c r="L93" s="165"/>
      <c r="M93" s="157"/>
      <c r="N93" s="157"/>
      <c r="O93" s="157"/>
      <c r="P93" s="156"/>
      <c r="T93" s="90"/>
      <c r="U93" s="90"/>
      <c r="V93" s="90"/>
      <c r="W93" s="90"/>
      <c r="X93" s="90"/>
    </row>
    <row r="94" spans="1:24" ht="88.5" customHeight="1">
      <c r="A94" s="8" t="s">
        <v>95</v>
      </c>
      <c r="B94" s="10"/>
      <c r="C94" s="208">
        <v>6172.4639999999999</v>
      </c>
      <c r="D94" s="208">
        <v>0.92</v>
      </c>
      <c r="E94" s="196">
        <v>4216.7</v>
      </c>
      <c r="F94" s="196">
        <v>0.79</v>
      </c>
      <c r="G94" s="191">
        <v>1595.18</v>
      </c>
      <c r="H94" s="191">
        <v>0.78</v>
      </c>
      <c r="I94" s="177">
        <v>43858.39</v>
      </c>
      <c r="J94" s="178">
        <v>1.39</v>
      </c>
      <c r="K94" s="166">
        <f>(C94+E94+G94+I94)/4</f>
        <v>13960.683499999999</v>
      </c>
      <c r="L94" s="165">
        <f>(D94+F94+H94+J94)/4</f>
        <v>0.97</v>
      </c>
      <c r="M94" s="157">
        <f>K94</f>
        <v>13960.683499999999</v>
      </c>
      <c r="N94" s="157">
        <f>M94*3.6/100+M94</f>
        <v>14463.268106</v>
      </c>
      <c r="O94" s="157">
        <f>L94</f>
        <v>0.97</v>
      </c>
      <c r="P94" s="154">
        <f>O94*3.6/100+O94</f>
        <v>1.00492</v>
      </c>
      <c r="T94" s="90"/>
      <c r="U94" s="90"/>
      <c r="V94" s="90"/>
      <c r="W94" s="90"/>
      <c r="X94" s="90"/>
    </row>
    <row r="95" spans="1:24" ht="30">
      <c r="A95" s="11" t="s">
        <v>96</v>
      </c>
      <c r="B95" s="93" t="s">
        <v>7</v>
      </c>
      <c r="C95" s="208"/>
      <c r="D95" s="208"/>
      <c r="E95" s="196"/>
      <c r="F95" s="196"/>
      <c r="G95" s="191"/>
      <c r="H95" s="191"/>
      <c r="I95" s="177"/>
      <c r="J95" s="178"/>
      <c r="K95" s="166"/>
      <c r="L95" s="165"/>
      <c r="M95" s="157"/>
      <c r="N95" s="157"/>
      <c r="O95" s="157"/>
      <c r="P95" s="155"/>
      <c r="T95" s="90"/>
      <c r="U95" s="90"/>
      <c r="V95" s="90"/>
      <c r="W95" s="90"/>
      <c r="X95" s="90"/>
    </row>
    <row r="96" spans="1:24" ht="45">
      <c r="A96" s="11" t="s">
        <v>102</v>
      </c>
      <c r="B96" s="93" t="s">
        <v>7</v>
      </c>
      <c r="C96" s="208"/>
      <c r="D96" s="208"/>
      <c r="E96" s="196"/>
      <c r="F96" s="196"/>
      <c r="G96" s="191"/>
      <c r="H96" s="191"/>
      <c r="I96" s="177"/>
      <c r="J96" s="178"/>
      <c r="K96" s="166"/>
      <c r="L96" s="165"/>
      <c r="M96" s="157"/>
      <c r="N96" s="157"/>
      <c r="O96" s="157"/>
      <c r="P96" s="155"/>
      <c r="T96" s="90"/>
      <c r="U96" s="90"/>
      <c r="V96" s="90"/>
      <c r="W96" s="90"/>
      <c r="X96" s="90"/>
    </row>
    <row r="97" spans="1:24" ht="45">
      <c r="A97" s="11" t="s">
        <v>101</v>
      </c>
      <c r="B97" s="93" t="s">
        <v>7</v>
      </c>
      <c r="C97" s="208"/>
      <c r="D97" s="208"/>
      <c r="E97" s="196"/>
      <c r="F97" s="196"/>
      <c r="G97" s="191"/>
      <c r="H97" s="191"/>
      <c r="I97" s="177"/>
      <c r="J97" s="178"/>
      <c r="K97" s="166"/>
      <c r="L97" s="165"/>
      <c r="M97" s="157"/>
      <c r="N97" s="157"/>
      <c r="O97" s="157"/>
      <c r="P97" s="155"/>
      <c r="T97" s="90"/>
      <c r="U97" s="90"/>
      <c r="V97" s="90"/>
      <c r="W97" s="90"/>
      <c r="X97" s="90"/>
    </row>
    <row r="98" spans="1:24" ht="30">
      <c r="A98" s="21" t="s">
        <v>100</v>
      </c>
      <c r="B98" s="93" t="s">
        <v>7</v>
      </c>
      <c r="C98" s="208"/>
      <c r="D98" s="208"/>
      <c r="E98" s="196"/>
      <c r="F98" s="196"/>
      <c r="G98" s="191"/>
      <c r="H98" s="191"/>
      <c r="I98" s="177"/>
      <c r="J98" s="178"/>
      <c r="K98" s="166"/>
      <c r="L98" s="165"/>
      <c r="M98" s="157"/>
      <c r="N98" s="157"/>
      <c r="O98" s="157"/>
      <c r="P98" s="155"/>
    </row>
    <row r="99" spans="1:24" ht="45">
      <c r="A99" s="11" t="s">
        <v>99</v>
      </c>
      <c r="B99" s="93" t="s">
        <v>97</v>
      </c>
      <c r="C99" s="208"/>
      <c r="D99" s="208"/>
      <c r="E99" s="196"/>
      <c r="F99" s="196"/>
      <c r="G99" s="191"/>
      <c r="H99" s="191"/>
      <c r="I99" s="177"/>
      <c r="J99" s="178"/>
      <c r="K99" s="166"/>
      <c r="L99" s="165"/>
      <c r="M99" s="157"/>
      <c r="N99" s="157"/>
      <c r="O99" s="157"/>
      <c r="P99" s="155"/>
    </row>
    <row r="100" spans="1:24">
      <c r="A100" s="11" t="s">
        <v>103</v>
      </c>
      <c r="B100" s="93" t="s">
        <v>17</v>
      </c>
      <c r="C100" s="208"/>
      <c r="D100" s="208"/>
      <c r="E100" s="196"/>
      <c r="F100" s="196"/>
      <c r="G100" s="191"/>
      <c r="H100" s="191"/>
      <c r="I100" s="177"/>
      <c r="J100" s="178"/>
      <c r="K100" s="166"/>
      <c r="L100" s="165"/>
      <c r="M100" s="157"/>
      <c r="N100" s="157"/>
      <c r="O100" s="157"/>
      <c r="P100" s="155"/>
    </row>
    <row r="101" spans="1:24" ht="30">
      <c r="A101" s="11" t="s">
        <v>98</v>
      </c>
      <c r="B101" s="93" t="s">
        <v>7</v>
      </c>
      <c r="C101" s="208"/>
      <c r="D101" s="208"/>
      <c r="E101" s="196"/>
      <c r="F101" s="196"/>
      <c r="G101" s="191"/>
      <c r="H101" s="191"/>
      <c r="I101" s="177"/>
      <c r="J101" s="178"/>
      <c r="K101" s="166"/>
      <c r="L101" s="165"/>
      <c r="M101" s="157"/>
      <c r="N101" s="157"/>
      <c r="O101" s="157"/>
      <c r="P101" s="156"/>
    </row>
    <row r="102" spans="1:24" ht="29.25">
      <c r="A102" s="8" t="s">
        <v>104</v>
      </c>
      <c r="B102" s="10"/>
      <c r="C102" s="208">
        <v>5098.9920000000002</v>
      </c>
      <c r="D102" s="208">
        <v>0.76</v>
      </c>
      <c r="E102" s="196">
        <v>3629.57</v>
      </c>
      <c r="F102" s="196">
        <v>0.68</v>
      </c>
      <c r="G102" s="191">
        <v>1267.96</v>
      </c>
      <c r="H102" s="191">
        <v>0.62</v>
      </c>
      <c r="I102" s="177">
        <v>22718.02</v>
      </c>
      <c r="J102" s="178">
        <v>0.72</v>
      </c>
      <c r="K102" s="166">
        <f>(C102+E102+G102+I102)/4</f>
        <v>8178.6355000000003</v>
      </c>
      <c r="L102" s="165">
        <f>(D102+F102+H102+J102)/4</f>
        <v>0.69500000000000006</v>
      </c>
      <c r="M102" s="157">
        <f>K102</f>
        <v>8178.6355000000003</v>
      </c>
      <c r="N102" s="157">
        <f>M102*3.6/100+M102</f>
        <v>8473.0663779999995</v>
      </c>
      <c r="O102" s="157">
        <f>L102</f>
        <v>0.69500000000000006</v>
      </c>
      <c r="P102" s="154">
        <f>O102*3.6/100+O102</f>
        <v>0.7200200000000001</v>
      </c>
    </row>
    <row r="103" spans="1:24">
      <c r="A103" s="11" t="s">
        <v>106</v>
      </c>
      <c r="B103" s="6" t="s">
        <v>105</v>
      </c>
      <c r="C103" s="208"/>
      <c r="D103" s="208"/>
      <c r="E103" s="196"/>
      <c r="F103" s="196"/>
      <c r="G103" s="191"/>
      <c r="H103" s="191"/>
      <c r="I103" s="177"/>
      <c r="J103" s="178"/>
      <c r="K103" s="166"/>
      <c r="L103" s="165"/>
      <c r="M103" s="157"/>
      <c r="N103" s="157"/>
      <c r="O103" s="157"/>
      <c r="P103" s="155"/>
    </row>
    <row r="104" spans="1:24" ht="30">
      <c r="A104" s="11" t="s">
        <v>107</v>
      </c>
      <c r="B104" s="93" t="s">
        <v>97</v>
      </c>
      <c r="C104" s="208"/>
      <c r="D104" s="208"/>
      <c r="E104" s="196"/>
      <c r="F104" s="196"/>
      <c r="G104" s="191"/>
      <c r="H104" s="191"/>
      <c r="I104" s="177"/>
      <c r="J104" s="178"/>
      <c r="K104" s="166"/>
      <c r="L104" s="165"/>
      <c r="M104" s="157"/>
      <c r="N104" s="157"/>
      <c r="O104" s="157"/>
      <c r="P104" s="155"/>
    </row>
    <row r="105" spans="1:24" ht="30">
      <c r="A105" s="11" t="s">
        <v>108</v>
      </c>
      <c r="B105" s="6" t="s">
        <v>7</v>
      </c>
      <c r="C105" s="208"/>
      <c r="D105" s="208"/>
      <c r="E105" s="196"/>
      <c r="F105" s="196"/>
      <c r="G105" s="191"/>
      <c r="H105" s="191"/>
      <c r="I105" s="177"/>
      <c r="J105" s="178"/>
      <c r="K105" s="166"/>
      <c r="L105" s="165"/>
      <c r="M105" s="157"/>
      <c r="N105" s="157"/>
      <c r="O105" s="157"/>
      <c r="P105" s="155"/>
    </row>
    <row r="106" spans="1:24" ht="30">
      <c r="A106" s="11" t="s">
        <v>109</v>
      </c>
      <c r="B106" s="93" t="s">
        <v>17</v>
      </c>
      <c r="C106" s="208"/>
      <c r="D106" s="208"/>
      <c r="E106" s="196"/>
      <c r="F106" s="196"/>
      <c r="G106" s="191"/>
      <c r="H106" s="191"/>
      <c r="I106" s="177"/>
      <c r="J106" s="178"/>
      <c r="K106" s="166"/>
      <c r="L106" s="165"/>
      <c r="M106" s="157"/>
      <c r="N106" s="157"/>
      <c r="O106" s="157"/>
      <c r="P106" s="155"/>
    </row>
    <row r="107" spans="1:24" ht="30">
      <c r="A107" s="11" t="s">
        <v>110</v>
      </c>
      <c r="B107" s="93" t="s">
        <v>17</v>
      </c>
      <c r="C107" s="208"/>
      <c r="D107" s="208"/>
      <c r="E107" s="196"/>
      <c r="F107" s="196"/>
      <c r="G107" s="191"/>
      <c r="H107" s="191"/>
      <c r="I107" s="177"/>
      <c r="J107" s="178"/>
      <c r="K107" s="166"/>
      <c r="L107" s="165"/>
      <c r="M107" s="157"/>
      <c r="N107" s="157"/>
      <c r="O107" s="157"/>
      <c r="P107" s="156"/>
    </row>
    <row r="108" spans="1:24" ht="33.75" customHeight="1">
      <c r="A108" s="25" t="s">
        <v>112</v>
      </c>
      <c r="B108" s="24" t="s">
        <v>111</v>
      </c>
      <c r="C108" s="45">
        <v>1006.38</v>
      </c>
      <c r="D108" s="45">
        <v>0.15</v>
      </c>
      <c r="E108" s="58">
        <v>53.38</v>
      </c>
      <c r="F108" s="58">
        <v>0.01</v>
      </c>
      <c r="G108" s="64">
        <v>306.76</v>
      </c>
      <c r="H108" s="64">
        <v>0.15</v>
      </c>
      <c r="I108" s="51">
        <v>4417.3900000000003</v>
      </c>
      <c r="J108" s="85">
        <v>0.14000000000000001</v>
      </c>
      <c r="K108" s="77">
        <f t="shared" ref="K108:L112" si="4">(C108+E108+G108+I108)/4</f>
        <v>1445.9775</v>
      </c>
      <c r="L108" s="70">
        <f t="shared" si="4"/>
        <v>0.1125</v>
      </c>
      <c r="M108" s="120">
        <f t="shared" ref="M108:M112" si="5">K108</f>
        <v>1445.9775</v>
      </c>
      <c r="N108" s="120">
        <f>M108*3.6/100+M108</f>
        <v>1498.03269</v>
      </c>
      <c r="O108" s="120">
        <f>L108</f>
        <v>0.1125</v>
      </c>
      <c r="P108" s="120">
        <f>O108*3.6/100+O108</f>
        <v>0.11655</v>
      </c>
    </row>
    <row r="109" spans="1:24" ht="24.75" customHeight="1">
      <c r="A109" s="29" t="s">
        <v>113</v>
      </c>
      <c r="B109" s="28" t="s">
        <v>58</v>
      </c>
      <c r="C109" s="47">
        <v>0</v>
      </c>
      <c r="D109" s="47">
        <v>0</v>
      </c>
      <c r="E109" s="60">
        <v>0</v>
      </c>
      <c r="F109" s="60">
        <v>0</v>
      </c>
      <c r="G109" s="66">
        <v>531.73</v>
      </c>
      <c r="H109" s="66">
        <v>0.26</v>
      </c>
      <c r="I109" s="53">
        <v>0</v>
      </c>
      <c r="J109" s="86">
        <v>0</v>
      </c>
      <c r="K109" s="75">
        <f t="shared" si="4"/>
        <v>132.9325</v>
      </c>
      <c r="L109" s="73">
        <f t="shared" si="4"/>
        <v>6.5000000000000002E-2</v>
      </c>
      <c r="M109" s="120">
        <f t="shared" si="5"/>
        <v>132.9325</v>
      </c>
      <c r="N109" s="120">
        <f>M109*3.6/100+M109</f>
        <v>137.71807000000001</v>
      </c>
      <c r="O109" s="120">
        <f>L109</f>
        <v>6.5000000000000002E-2</v>
      </c>
      <c r="P109" s="120">
        <f>O109*3.6/100+O109</f>
        <v>6.7339999999999997E-2</v>
      </c>
    </row>
    <row r="110" spans="1:24" ht="72.75" customHeight="1">
      <c r="A110" s="8" t="s">
        <v>115</v>
      </c>
      <c r="B110" s="93" t="s">
        <v>114</v>
      </c>
      <c r="C110" s="45">
        <v>670.92</v>
      </c>
      <c r="D110" s="45">
        <v>0.1</v>
      </c>
      <c r="E110" s="58">
        <v>527</v>
      </c>
      <c r="F110" s="58">
        <v>0.1</v>
      </c>
      <c r="G110" s="64">
        <v>224.96</v>
      </c>
      <c r="H110" s="64">
        <v>0.11</v>
      </c>
      <c r="I110" s="51">
        <v>3155.28</v>
      </c>
      <c r="J110" s="85">
        <v>0.1</v>
      </c>
      <c r="K110" s="77">
        <f t="shared" si="4"/>
        <v>1144.54</v>
      </c>
      <c r="L110" s="70">
        <f t="shared" si="4"/>
        <v>0.10250000000000001</v>
      </c>
      <c r="M110" s="120">
        <f t="shared" si="5"/>
        <v>1144.54</v>
      </c>
      <c r="N110" s="120">
        <f>M110*3.6/100+M110</f>
        <v>1185.74344</v>
      </c>
      <c r="O110" s="120">
        <f>L110</f>
        <v>0.10250000000000001</v>
      </c>
      <c r="P110" s="120">
        <f>O110*3.6/100+O110</f>
        <v>0.10619000000000001</v>
      </c>
    </row>
    <row r="111" spans="1:24" ht="89.25" customHeight="1">
      <c r="A111" s="11" t="s">
        <v>116</v>
      </c>
      <c r="B111" s="94" t="s">
        <v>86</v>
      </c>
      <c r="C111" s="45">
        <v>2281.1280000000002</v>
      </c>
      <c r="D111" s="45">
        <v>0.34</v>
      </c>
      <c r="E111" s="58">
        <v>1814.78</v>
      </c>
      <c r="F111" s="58">
        <v>0.34</v>
      </c>
      <c r="G111" s="64">
        <v>715.79</v>
      </c>
      <c r="H111" s="64">
        <v>0.35</v>
      </c>
      <c r="I111" s="51">
        <v>10727.95</v>
      </c>
      <c r="J111" s="85">
        <v>0.34</v>
      </c>
      <c r="K111" s="77">
        <f t="shared" si="4"/>
        <v>3884.9120000000003</v>
      </c>
      <c r="L111" s="70">
        <f t="shared" si="4"/>
        <v>0.34250000000000003</v>
      </c>
      <c r="M111" s="120">
        <f t="shared" si="5"/>
        <v>3884.9120000000003</v>
      </c>
      <c r="N111" s="120">
        <f>M111*3.6/100+M111</f>
        <v>4024.7688320000002</v>
      </c>
      <c r="O111" s="120">
        <f>L111</f>
        <v>0.34250000000000003</v>
      </c>
      <c r="P111" s="120">
        <f>O111*3.6/100+O111</f>
        <v>0.35483000000000003</v>
      </c>
      <c r="U111" s="90"/>
    </row>
    <row r="112" spans="1:24" ht="31.5" customHeight="1">
      <c r="A112" s="26" t="s">
        <v>117</v>
      </c>
      <c r="B112" s="93" t="s">
        <v>114</v>
      </c>
      <c r="C112" s="45">
        <v>4830.6239999999998</v>
      </c>
      <c r="D112" s="45">
        <v>0.72</v>
      </c>
      <c r="E112" s="58">
        <v>19588.990000000002</v>
      </c>
      <c r="F112" s="58">
        <v>3.67</v>
      </c>
      <c r="G112" s="64">
        <v>1554.28</v>
      </c>
      <c r="H112" s="64">
        <v>0.76</v>
      </c>
      <c r="I112" s="51">
        <v>29659.63</v>
      </c>
      <c r="J112" s="85">
        <v>0.94</v>
      </c>
      <c r="K112" s="77">
        <f t="shared" si="4"/>
        <v>13908.381000000001</v>
      </c>
      <c r="L112" s="70">
        <f t="shared" si="4"/>
        <v>1.5225</v>
      </c>
      <c r="M112" s="38">
        <f t="shared" si="5"/>
        <v>13908.381000000001</v>
      </c>
      <c r="N112" s="38">
        <f>M112*3.6/100+M112</f>
        <v>14409.082716000001</v>
      </c>
      <c r="O112" s="38">
        <f>L112</f>
        <v>1.5225</v>
      </c>
      <c r="P112" s="38">
        <f>O112*3.6/100+O112</f>
        <v>1.57731</v>
      </c>
      <c r="U112" s="90"/>
    </row>
    <row r="113" spans="1:16" ht="30" customHeight="1">
      <c r="A113" s="152" t="s">
        <v>119</v>
      </c>
      <c r="B113" s="153"/>
      <c r="C113" s="46">
        <f t="shared" ref="C113:L113" si="6">C112+C87+C56+C13</f>
        <v>108018.88400000001</v>
      </c>
      <c r="D113" s="46">
        <f t="shared" si="6"/>
        <v>16.099999999999998</v>
      </c>
      <c r="E113" s="59">
        <f t="shared" si="6"/>
        <v>100814.93000000001</v>
      </c>
      <c r="F113" s="59">
        <f t="shared" si="6"/>
        <v>18.89</v>
      </c>
      <c r="G113" s="65">
        <f t="shared" si="6"/>
        <v>27772.54</v>
      </c>
      <c r="H113" s="65">
        <f t="shared" si="6"/>
        <v>13.579999999999998</v>
      </c>
      <c r="I113" s="52">
        <f t="shared" si="6"/>
        <v>544601.32000000007</v>
      </c>
      <c r="J113" s="83">
        <f t="shared" si="6"/>
        <v>17.259999999999998</v>
      </c>
      <c r="K113" s="76">
        <f t="shared" si="6"/>
        <v>195301.91850000003</v>
      </c>
      <c r="L113" s="72">
        <f t="shared" si="6"/>
        <v>16.357500000000002</v>
      </c>
      <c r="M113" s="113">
        <f>K113</f>
        <v>195301.91850000003</v>
      </c>
      <c r="N113" s="113">
        <f>N112+N87+N56+N13</f>
        <v>202853.97650350002</v>
      </c>
      <c r="O113" s="113">
        <f>O112+O87+O56+O13</f>
        <v>13.733125000000001</v>
      </c>
      <c r="P113" s="113">
        <f>P112+P87+P56+P13</f>
        <v>14.227517500000001</v>
      </c>
    </row>
    <row r="114" spans="1:16" ht="49.5" customHeight="1">
      <c r="A114" s="27" t="s">
        <v>120</v>
      </c>
      <c r="B114" s="93" t="s">
        <v>118</v>
      </c>
      <c r="C114" s="46">
        <v>25964.603999999999</v>
      </c>
      <c r="D114" s="42">
        <v>3.87</v>
      </c>
      <c r="E114" s="59">
        <v>34000.51</v>
      </c>
      <c r="F114" s="55">
        <v>6.37</v>
      </c>
      <c r="G114" s="65">
        <v>13088.64</v>
      </c>
      <c r="H114" s="62">
        <v>6.4</v>
      </c>
      <c r="I114" s="52">
        <v>244218.67</v>
      </c>
      <c r="J114" s="84">
        <v>7.74</v>
      </c>
      <c r="K114" s="76">
        <f>(C114+E114+G114+I114)/4</f>
        <v>79318.106</v>
      </c>
      <c r="L114" s="69">
        <f>(D114+F114+H114+J114)/4</f>
        <v>6.0950000000000006</v>
      </c>
      <c r="M114" s="38">
        <f>K114</f>
        <v>79318.106</v>
      </c>
      <c r="N114" s="38">
        <f>M114*3.6/100+M114</f>
        <v>82173.557816</v>
      </c>
      <c r="O114" s="40">
        <v>6.24</v>
      </c>
      <c r="P114" s="38">
        <f>O114*3.6/100+O114</f>
        <v>6.4646400000000002</v>
      </c>
    </row>
    <row r="115" spans="1:16" ht="29.25" customHeight="1">
      <c r="A115" s="152" t="s">
        <v>121</v>
      </c>
      <c r="B115" s="153"/>
      <c r="C115" s="46">
        <f t="shared" ref="C115:P115" si="7">C113+C114</f>
        <v>133983.48800000001</v>
      </c>
      <c r="D115" s="46">
        <f t="shared" si="7"/>
        <v>19.97</v>
      </c>
      <c r="E115" s="59">
        <f t="shared" si="7"/>
        <v>134815.44</v>
      </c>
      <c r="F115" s="59">
        <f t="shared" si="7"/>
        <v>25.26</v>
      </c>
      <c r="G115" s="65">
        <f t="shared" si="7"/>
        <v>40861.18</v>
      </c>
      <c r="H115" s="65">
        <f t="shared" si="7"/>
        <v>19.979999999999997</v>
      </c>
      <c r="I115" s="52">
        <f t="shared" si="7"/>
        <v>788819.99000000011</v>
      </c>
      <c r="J115" s="83">
        <f t="shared" si="7"/>
        <v>25</v>
      </c>
      <c r="K115" s="76">
        <f t="shared" si="7"/>
        <v>274620.02450000006</v>
      </c>
      <c r="L115" s="72">
        <f t="shared" si="7"/>
        <v>22.452500000000001</v>
      </c>
      <c r="M115" s="113">
        <f t="shared" si="7"/>
        <v>274620.02450000006</v>
      </c>
      <c r="N115" s="113">
        <f t="shared" si="7"/>
        <v>285027.53431950003</v>
      </c>
      <c r="O115" s="113">
        <f t="shared" si="7"/>
        <v>19.973125000000003</v>
      </c>
      <c r="P115" s="113">
        <f t="shared" si="7"/>
        <v>20.6921575</v>
      </c>
    </row>
    <row r="116" spans="1:16">
      <c r="A116" s="3"/>
    </row>
    <row r="117" spans="1:16">
      <c r="A117" s="3"/>
    </row>
    <row r="118" spans="1:16">
      <c r="A118" s="3"/>
    </row>
    <row r="119" spans="1:16">
      <c r="A119" s="3"/>
      <c r="M119" s="91"/>
      <c r="N119" s="91"/>
    </row>
    <row r="120" spans="1:16">
      <c r="A120" s="3"/>
      <c r="M120" s="91"/>
      <c r="N120" s="91"/>
    </row>
    <row r="121" spans="1:16">
      <c r="A121" s="3"/>
      <c r="M121" s="91"/>
      <c r="N121" s="91"/>
    </row>
    <row r="122" spans="1:16">
      <c r="A122" s="3"/>
      <c r="M122" s="91"/>
      <c r="N122" s="91"/>
    </row>
    <row r="123" spans="1:16">
      <c r="A123" s="3"/>
      <c r="M123" s="91"/>
      <c r="N123" s="91"/>
    </row>
    <row r="124" spans="1:16">
      <c r="A124" s="3"/>
    </row>
    <row r="127" spans="1:16">
      <c r="O127" s="91"/>
    </row>
    <row r="128" spans="1:16">
      <c r="O128" s="91"/>
    </row>
    <row r="129" spans="12:19">
      <c r="M129" s="92"/>
      <c r="N129" s="92"/>
      <c r="O129" s="91"/>
    </row>
    <row r="130" spans="12:19">
      <c r="O130" s="91"/>
    </row>
    <row r="131" spans="12:19">
      <c r="L131" s="1">
        <v>24.27</v>
      </c>
      <c r="O131" s="91"/>
      <c r="S131" s="91"/>
    </row>
    <row r="132" spans="12:19">
      <c r="O132" s="91"/>
    </row>
    <row r="133" spans="12:19">
      <c r="O133" s="91"/>
    </row>
  </sheetData>
  <mergeCells count="290">
    <mergeCell ref="P102:P107"/>
    <mergeCell ref="N53:N55"/>
    <mergeCell ref="N57:N61"/>
    <mergeCell ref="N63:N69"/>
    <mergeCell ref="P53:P55"/>
    <mergeCell ref="P57:P61"/>
    <mergeCell ref="P63:P69"/>
    <mergeCell ref="P70:P74"/>
    <mergeCell ref="P75:P77"/>
    <mergeCell ref="P78:P81"/>
    <mergeCell ref="P82:P86"/>
    <mergeCell ref="P88:P93"/>
    <mergeCell ref="P94:P101"/>
    <mergeCell ref="P14:P18"/>
    <mergeCell ref="P19:P22"/>
    <mergeCell ref="P23:P26"/>
    <mergeCell ref="P27:P29"/>
    <mergeCell ref="P30:P32"/>
    <mergeCell ref="P33:P36"/>
    <mergeCell ref="P37:P41"/>
    <mergeCell ref="P42:P45"/>
    <mergeCell ref="P46:P50"/>
    <mergeCell ref="N14:N18"/>
    <mergeCell ref="N19:N22"/>
    <mergeCell ref="N23:N26"/>
    <mergeCell ref="N27:N29"/>
    <mergeCell ref="N30:N32"/>
    <mergeCell ref="N33:N36"/>
    <mergeCell ref="N37:N41"/>
    <mergeCell ref="N42:N45"/>
    <mergeCell ref="N46:N50"/>
    <mergeCell ref="M94:M101"/>
    <mergeCell ref="O94:O101"/>
    <mergeCell ref="C94:C101"/>
    <mergeCell ref="N70:N74"/>
    <mergeCell ref="N75:N77"/>
    <mergeCell ref="N78:N81"/>
    <mergeCell ref="N82:N86"/>
    <mergeCell ref="N88:N93"/>
    <mergeCell ref="N94:N101"/>
    <mergeCell ref="A113:B113"/>
    <mergeCell ref="A115:B115"/>
    <mergeCell ref="I102:I107"/>
    <mergeCell ref="J102:J107"/>
    <mergeCell ref="K102:K107"/>
    <mergeCell ref="L102:L107"/>
    <mergeCell ref="M102:M107"/>
    <mergeCell ref="O102:O107"/>
    <mergeCell ref="C102:C107"/>
    <mergeCell ref="D102:D107"/>
    <mergeCell ref="E102:E107"/>
    <mergeCell ref="F102:F107"/>
    <mergeCell ref="G102:G107"/>
    <mergeCell ref="H102:H107"/>
    <mergeCell ref="N102:N107"/>
    <mergeCell ref="D94:D101"/>
    <mergeCell ref="E94:E101"/>
    <mergeCell ref="F94:F101"/>
    <mergeCell ref="G94:G101"/>
    <mergeCell ref="H94:H101"/>
    <mergeCell ref="I88:I93"/>
    <mergeCell ref="J88:J93"/>
    <mergeCell ref="K88:K93"/>
    <mergeCell ref="L88:L93"/>
    <mergeCell ref="I94:I101"/>
    <mergeCell ref="J94:J101"/>
    <mergeCell ref="K94:K101"/>
    <mergeCell ref="L94:L101"/>
    <mergeCell ref="M88:M93"/>
    <mergeCell ref="O88:O93"/>
    <mergeCell ref="C88:C93"/>
    <mergeCell ref="D88:D93"/>
    <mergeCell ref="E88:E93"/>
    <mergeCell ref="F88:F93"/>
    <mergeCell ref="G88:G93"/>
    <mergeCell ref="H88:H93"/>
    <mergeCell ref="J82:J86"/>
    <mergeCell ref="K82:K86"/>
    <mergeCell ref="L82:L86"/>
    <mergeCell ref="M82:M86"/>
    <mergeCell ref="O82:O86"/>
    <mergeCell ref="A87:B87"/>
    <mergeCell ref="L78:L81"/>
    <mergeCell ref="M78:M81"/>
    <mergeCell ref="O78:O81"/>
    <mergeCell ref="C82:C86"/>
    <mergeCell ref="D82:D86"/>
    <mergeCell ref="E82:E86"/>
    <mergeCell ref="F82:F86"/>
    <mergeCell ref="G82:G86"/>
    <mergeCell ref="H82:H86"/>
    <mergeCell ref="I82:I86"/>
    <mergeCell ref="C75:C77"/>
    <mergeCell ref="D75:D77"/>
    <mergeCell ref="E75:E77"/>
    <mergeCell ref="F75:F77"/>
    <mergeCell ref="G75:G77"/>
    <mergeCell ref="O75:O77"/>
    <mergeCell ref="C78:C81"/>
    <mergeCell ref="D78:D81"/>
    <mergeCell ref="E78:E81"/>
    <mergeCell ref="F78:F81"/>
    <mergeCell ref="G78:G81"/>
    <mergeCell ref="H78:H81"/>
    <mergeCell ref="I78:I81"/>
    <mergeCell ref="J78:J81"/>
    <mergeCell ref="K78:K81"/>
    <mergeCell ref="H75:H77"/>
    <mergeCell ref="I75:I77"/>
    <mergeCell ref="J75:J77"/>
    <mergeCell ref="K75:K77"/>
    <mergeCell ref="L75:L77"/>
    <mergeCell ref="M75:M77"/>
    <mergeCell ref="L63:L69"/>
    <mergeCell ref="M63:M69"/>
    <mergeCell ref="O63:O69"/>
    <mergeCell ref="C70:C74"/>
    <mergeCell ref="D70:D74"/>
    <mergeCell ref="E70:E74"/>
    <mergeCell ref="F70:F74"/>
    <mergeCell ref="G70:G74"/>
    <mergeCell ref="H70:H74"/>
    <mergeCell ref="I70:I74"/>
    <mergeCell ref="J70:J74"/>
    <mergeCell ref="K70:K74"/>
    <mergeCell ref="L70:L74"/>
    <mergeCell ref="M70:M74"/>
    <mergeCell ref="O70:O74"/>
    <mergeCell ref="C63:C69"/>
    <mergeCell ref="D63:D69"/>
    <mergeCell ref="E63:E69"/>
    <mergeCell ref="F63:F69"/>
    <mergeCell ref="G63:G69"/>
    <mergeCell ref="H63:H69"/>
    <mergeCell ref="I63:I69"/>
    <mergeCell ref="J63:J69"/>
    <mergeCell ref="K63:K69"/>
    <mergeCell ref="K53:K55"/>
    <mergeCell ref="L53:L55"/>
    <mergeCell ref="M53:M55"/>
    <mergeCell ref="O53:O55"/>
    <mergeCell ref="A56:B56"/>
    <mergeCell ref="C57:C61"/>
    <mergeCell ref="D57:D61"/>
    <mergeCell ref="E57:E61"/>
    <mergeCell ref="F57:F61"/>
    <mergeCell ref="G57:G61"/>
    <mergeCell ref="O57:O61"/>
    <mergeCell ref="H57:H61"/>
    <mergeCell ref="I57:I61"/>
    <mergeCell ref="J57:J61"/>
    <mergeCell ref="K57:K61"/>
    <mergeCell ref="L57:L61"/>
    <mergeCell ref="M57:M61"/>
    <mergeCell ref="A53:B53"/>
    <mergeCell ref="C53:C55"/>
    <mergeCell ref="D53:D55"/>
    <mergeCell ref="E53:E55"/>
    <mergeCell ref="F53:F55"/>
    <mergeCell ref="G53:G55"/>
    <mergeCell ref="H53:H55"/>
    <mergeCell ref="I53:I55"/>
    <mergeCell ref="J53:J55"/>
    <mergeCell ref="K42:K45"/>
    <mergeCell ref="L42:L45"/>
    <mergeCell ref="M42:M45"/>
    <mergeCell ref="O42:O45"/>
    <mergeCell ref="A46:B46"/>
    <mergeCell ref="C46:C50"/>
    <mergeCell ref="D46:D50"/>
    <mergeCell ref="E46:E50"/>
    <mergeCell ref="F46:F50"/>
    <mergeCell ref="G46:G50"/>
    <mergeCell ref="O46:O50"/>
    <mergeCell ref="H46:H50"/>
    <mergeCell ref="I46:I50"/>
    <mergeCell ref="J46:J50"/>
    <mergeCell ref="K46:K50"/>
    <mergeCell ref="L46:L50"/>
    <mergeCell ref="M46:M50"/>
    <mergeCell ref="A42:B42"/>
    <mergeCell ref="C42:C45"/>
    <mergeCell ref="D42:D45"/>
    <mergeCell ref="E42:E45"/>
    <mergeCell ref="F42:F45"/>
    <mergeCell ref="G42:G45"/>
    <mergeCell ref="H42:H45"/>
    <mergeCell ref="I42:I45"/>
    <mergeCell ref="J42:J45"/>
    <mergeCell ref="K33:K36"/>
    <mergeCell ref="L33:L36"/>
    <mergeCell ref="M33:M36"/>
    <mergeCell ref="O33:O36"/>
    <mergeCell ref="A37:B37"/>
    <mergeCell ref="C37:C41"/>
    <mergeCell ref="D37:D41"/>
    <mergeCell ref="E37:E41"/>
    <mergeCell ref="F37:F41"/>
    <mergeCell ref="G37:G41"/>
    <mergeCell ref="O37:O41"/>
    <mergeCell ref="H37:H41"/>
    <mergeCell ref="I37:I41"/>
    <mergeCell ref="J37:J41"/>
    <mergeCell ref="K37:K41"/>
    <mergeCell ref="L37:L41"/>
    <mergeCell ref="M37:M41"/>
    <mergeCell ref="A33:B33"/>
    <mergeCell ref="C33:C36"/>
    <mergeCell ref="D33:D36"/>
    <mergeCell ref="E33:E36"/>
    <mergeCell ref="F33:F36"/>
    <mergeCell ref="G33:G36"/>
    <mergeCell ref="H33:H36"/>
    <mergeCell ref="I33:I36"/>
    <mergeCell ref="J33:J36"/>
    <mergeCell ref="K27:K29"/>
    <mergeCell ref="L27:L29"/>
    <mergeCell ref="M27:M29"/>
    <mergeCell ref="O27:O29"/>
    <mergeCell ref="A30:B30"/>
    <mergeCell ref="C30:C32"/>
    <mergeCell ref="D30:D32"/>
    <mergeCell ref="E30:E32"/>
    <mergeCell ref="F30:F32"/>
    <mergeCell ref="G30:G32"/>
    <mergeCell ref="O30:O32"/>
    <mergeCell ref="H30:H32"/>
    <mergeCell ref="I30:I32"/>
    <mergeCell ref="J30:J32"/>
    <mergeCell ref="K30:K32"/>
    <mergeCell ref="L30:L32"/>
    <mergeCell ref="M30:M32"/>
    <mergeCell ref="A27:B27"/>
    <mergeCell ref="C27:C29"/>
    <mergeCell ref="D27:D29"/>
    <mergeCell ref="E27:E29"/>
    <mergeCell ref="F27:F29"/>
    <mergeCell ref="G27:G29"/>
    <mergeCell ref="H27:H29"/>
    <mergeCell ref="I27:I29"/>
    <mergeCell ref="J27:J29"/>
    <mergeCell ref="M19:M22"/>
    <mergeCell ref="O19:O22"/>
    <mergeCell ref="A23:B23"/>
    <mergeCell ref="C23:C26"/>
    <mergeCell ref="D23:D26"/>
    <mergeCell ref="E23:E26"/>
    <mergeCell ref="F23:F26"/>
    <mergeCell ref="G23:G26"/>
    <mergeCell ref="O23:O26"/>
    <mergeCell ref="H23:H26"/>
    <mergeCell ref="I23:I26"/>
    <mergeCell ref="J23:J26"/>
    <mergeCell ref="K23:K26"/>
    <mergeCell ref="L23:L26"/>
    <mergeCell ref="M23:M26"/>
    <mergeCell ref="A14:B14"/>
    <mergeCell ref="C14:C18"/>
    <mergeCell ref="D14:D18"/>
    <mergeCell ref="E14:E18"/>
    <mergeCell ref="F14:F18"/>
    <mergeCell ref="G14:G18"/>
    <mergeCell ref="O14:O18"/>
    <mergeCell ref="A19:B19"/>
    <mergeCell ref="C19:C22"/>
    <mergeCell ref="D19:D22"/>
    <mergeCell ref="E19:E22"/>
    <mergeCell ref="F19:F22"/>
    <mergeCell ref="G19:G22"/>
    <mergeCell ref="H19:H22"/>
    <mergeCell ref="I19:I22"/>
    <mergeCell ref="J19:J22"/>
    <mergeCell ref="H14:H18"/>
    <mergeCell ref="I14:I18"/>
    <mergeCell ref="J14:J18"/>
    <mergeCell ref="K14:K18"/>
    <mergeCell ref="L14:L18"/>
    <mergeCell ref="M14:M18"/>
    <mergeCell ref="K19:K22"/>
    <mergeCell ref="L19:L22"/>
    <mergeCell ref="C11:D11"/>
    <mergeCell ref="E11:F11"/>
    <mergeCell ref="G11:H11"/>
    <mergeCell ref="I11:J11"/>
    <mergeCell ref="K11:L11"/>
    <mergeCell ref="A5:P5"/>
    <mergeCell ref="A6:P6"/>
    <mergeCell ref="A7:P7"/>
    <mergeCell ref="A13:B13"/>
    <mergeCell ref="M11:P11"/>
  </mergeCells>
  <pageMargins left="0.9055118110236221" right="0.31496062992125984" top="0.55118110236220474" bottom="0.35433070866141736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4"/>
  <sheetViews>
    <sheetView tabSelected="1" zoomScale="73" zoomScaleNormal="73" workbookViewId="0">
      <selection activeCell="J8" sqref="J8"/>
    </sheetView>
  </sheetViews>
  <sheetFormatPr defaultRowHeight="15.75"/>
  <cols>
    <col min="1" max="1" width="54.140625" style="1" customWidth="1"/>
    <col min="2" max="2" width="17.28515625" style="1" customWidth="1"/>
    <col min="3" max="3" width="16.85546875" style="1" hidden="1" customWidth="1"/>
    <col min="4" max="4" width="16" style="1" customWidth="1"/>
    <col min="5" max="5" width="16.28515625" style="1" hidden="1" customWidth="1"/>
    <col min="6" max="6" width="19.5703125" style="1" customWidth="1"/>
    <col min="7" max="7" width="15.42578125" style="1" customWidth="1"/>
    <col min="8" max="16384" width="9.140625" style="1"/>
  </cols>
  <sheetData>
    <row r="1" spans="1:6" ht="110.25" customHeight="1">
      <c r="C1" s="2"/>
      <c r="D1" s="2"/>
      <c r="E1" s="95"/>
      <c r="F1" s="131" t="s">
        <v>141</v>
      </c>
    </row>
    <row r="2" spans="1:6" ht="24.75" customHeight="1">
      <c r="C2" s="139"/>
      <c r="D2" s="139"/>
      <c r="E2" s="139"/>
      <c r="F2" s="1" t="s">
        <v>135</v>
      </c>
    </row>
    <row r="3" spans="1:6">
      <c r="C3" s="237"/>
      <c r="D3" s="237"/>
      <c r="E3" s="237"/>
    </row>
    <row r="5" spans="1:6" ht="16.5">
      <c r="A5" s="151" t="s">
        <v>127</v>
      </c>
      <c r="B5" s="151"/>
      <c r="C5" s="151"/>
      <c r="D5" s="151"/>
      <c r="E5" s="151"/>
      <c r="F5" s="151"/>
    </row>
    <row r="6" spans="1:6" ht="32.25" customHeight="1">
      <c r="A6" s="138" t="s">
        <v>128</v>
      </c>
      <c r="B6" s="138"/>
      <c r="C6" s="138"/>
      <c r="D6" s="138"/>
      <c r="E6" s="138"/>
      <c r="F6" s="138"/>
    </row>
    <row r="7" spans="1:6" ht="18" customHeight="1">
      <c r="A7" s="139" t="s">
        <v>131</v>
      </c>
      <c r="B7" s="139"/>
      <c r="C7" s="139"/>
      <c r="D7" s="139"/>
      <c r="E7" s="139"/>
      <c r="F7" s="139"/>
    </row>
    <row r="8" spans="1:6" ht="15" customHeight="1">
      <c r="A8" s="33"/>
      <c r="B8" s="33"/>
      <c r="C8" s="33"/>
      <c r="D8" s="118"/>
      <c r="E8" s="33"/>
    </row>
    <row r="9" spans="1:6">
      <c r="A9" s="2"/>
    </row>
    <row r="10" spans="1:6" ht="81.75" customHeight="1">
      <c r="A10" s="94" t="s">
        <v>4</v>
      </c>
      <c r="B10" s="107" t="s">
        <v>1</v>
      </c>
      <c r="C10" s="126" t="s">
        <v>134</v>
      </c>
      <c r="D10" s="123" t="s">
        <v>2</v>
      </c>
      <c r="E10" s="126" t="s">
        <v>134</v>
      </c>
      <c r="F10" s="126" t="s">
        <v>3</v>
      </c>
    </row>
    <row r="11" spans="1:6" ht="12.75" customHeight="1">
      <c r="A11" s="94"/>
      <c r="B11" s="93"/>
      <c r="C11" s="227"/>
      <c r="D11" s="232"/>
      <c r="E11" s="232"/>
      <c r="F11" s="228"/>
    </row>
    <row r="12" spans="1:6" ht="14.25" customHeight="1">
      <c r="A12" s="7">
        <v>1</v>
      </c>
      <c r="B12" s="7">
        <v>2</v>
      </c>
      <c r="C12" s="7">
        <v>3</v>
      </c>
      <c r="D12" s="108">
        <v>3</v>
      </c>
      <c r="E12" s="7">
        <v>4</v>
      </c>
      <c r="F12" s="108">
        <v>4</v>
      </c>
    </row>
    <row r="13" spans="1:6" ht="60.75" customHeight="1">
      <c r="A13" s="148" t="s">
        <v>0</v>
      </c>
      <c r="B13" s="147"/>
      <c r="C13" s="40">
        <f>C14+C19+C23+C27+C30+C33+C37+C42+C46+C51+C52+C53</f>
        <v>12175.82</v>
      </c>
      <c r="D13" s="40">
        <f>D14+D19+D23+D27+D30+D33+D37+D42+D46+D51+D52+D53</f>
        <v>12614.149519999999</v>
      </c>
      <c r="E13" s="40">
        <f>E14+E19+E23+E27+E30+E33+E37+E42+E46+E51+E52+E53</f>
        <v>4.07</v>
      </c>
      <c r="F13" s="128">
        <f>F14+F19+F23+F27+F30+F33+F37+F42+F46+F51+F52+F53</f>
        <v>4.21652</v>
      </c>
    </row>
    <row r="14" spans="1:6">
      <c r="A14" s="149" t="s">
        <v>5</v>
      </c>
      <c r="B14" s="150"/>
      <c r="C14" s="157">
        <v>2423.1999999999998</v>
      </c>
      <c r="D14" s="154">
        <f>C14*3.6/100+C14</f>
        <v>2510.4351999999999</v>
      </c>
      <c r="E14" s="225">
        <v>0.81</v>
      </c>
      <c r="F14" s="229">
        <f>E14*3.6/100+E14</f>
        <v>0.83916000000000002</v>
      </c>
    </row>
    <row r="15" spans="1:6" ht="30">
      <c r="A15" s="11" t="s">
        <v>8</v>
      </c>
      <c r="B15" s="9"/>
      <c r="C15" s="157"/>
      <c r="D15" s="155"/>
      <c r="E15" s="225"/>
      <c r="F15" s="230"/>
    </row>
    <row r="16" spans="1:6" ht="118.5" customHeight="1">
      <c r="A16" s="12" t="s">
        <v>9</v>
      </c>
      <c r="B16" s="6" t="s">
        <v>6</v>
      </c>
      <c r="C16" s="157"/>
      <c r="D16" s="155"/>
      <c r="E16" s="225"/>
      <c r="F16" s="230"/>
    </row>
    <row r="17" spans="1:6" ht="120" customHeight="1">
      <c r="A17" s="13" t="s">
        <v>10</v>
      </c>
      <c r="B17" s="6" t="s">
        <v>6</v>
      </c>
      <c r="C17" s="157"/>
      <c r="D17" s="155"/>
      <c r="E17" s="225"/>
      <c r="F17" s="230"/>
    </row>
    <row r="18" spans="1:6" ht="60" customHeight="1">
      <c r="A18" s="11" t="s">
        <v>11</v>
      </c>
      <c r="B18" s="93" t="s">
        <v>7</v>
      </c>
      <c r="C18" s="157"/>
      <c r="D18" s="156"/>
      <c r="E18" s="225"/>
      <c r="F18" s="231"/>
    </row>
    <row r="19" spans="1:6">
      <c r="A19" s="148" t="s">
        <v>12</v>
      </c>
      <c r="B19" s="147"/>
      <c r="C19" s="157">
        <v>0</v>
      </c>
      <c r="D19" s="154">
        <v>0</v>
      </c>
      <c r="E19" s="233">
        <v>0</v>
      </c>
      <c r="F19" s="229">
        <v>0</v>
      </c>
    </row>
    <row r="20" spans="1:6" ht="45">
      <c r="A20" s="11" t="s">
        <v>13</v>
      </c>
      <c r="B20" s="94" t="s">
        <v>16</v>
      </c>
      <c r="C20" s="157"/>
      <c r="D20" s="155"/>
      <c r="E20" s="233"/>
      <c r="F20" s="230"/>
    </row>
    <row r="21" spans="1:6" ht="75">
      <c r="A21" s="11" t="s">
        <v>14</v>
      </c>
      <c r="B21" s="94" t="s">
        <v>17</v>
      </c>
      <c r="C21" s="157"/>
      <c r="D21" s="155"/>
      <c r="E21" s="233"/>
      <c r="F21" s="230"/>
    </row>
    <row r="22" spans="1:6" ht="45">
      <c r="A22" s="11" t="s">
        <v>15</v>
      </c>
      <c r="B22" s="94" t="s">
        <v>17</v>
      </c>
      <c r="C22" s="157"/>
      <c r="D22" s="156"/>
      <c r="E22" s="233"/>
      <c r="F22" s="231"/>
    </row>
    <row r="23" spans="1:6" ht="29.25" customHeight="1">
      <c r="A23" s="148" t="s">
        <v>18</v>
      </c>
      <c r="B23" s="147"/>
      <c r="C23" s="157">
        <v>2423.1999999999998</v>
      </c>
      <c r="D23" s="154">
        <f>C23*3.6/100+C23</f>
        <v>2510.4351999999999</v>
      </c>
      <c r="E23" s="234">
        <v>0.81</v>
      </c>
      <c r="F23" s="229">
        <f>E23*3.6/100+E23</f>
        <v>0.83916000000000002</v>
      </c>
    </row>
    <row r="24" spans="1:6" ht="105">
      <c r="A24" s="13" t="s">
        <v>19</v>
      </c>
      <c r="B24" s="14" t="s">
        <v>6</v>
      </c>
      <c r="C24" s="157"/>
      <c r="D24" s="155"/>
      <c r="E24" s="235"/>
      <c r="F24" s="230"/>
    </row>
    <row r="25" spans="1:6" ht="101.25" customHeight="1">
      <c r="A25" s="13" t="s">
        <v>20</v>
      </c>
      <c r="B25" s="14" t="s">
        <v>6</v>
      </c>
      <c r="C25" s="157"/>
      <c r="D25" s="155"/>
      <c r="E25" s="235"/>
      <c r="F25" s="230"/>
    </row>
    <row r="26" spans="1:6" ht="60">
      <c r="A26" s="11" t="s">
        <v>21</v>
      </c>
      <c r="B26" s="93" t="s">
        <v>7</v>
      </c>
      <c r="C26" s="157"/>
      <c r="D26" s="156"/>
      <c r="E26" s="236"/>
      <c r="F26" s="231"/>
    </row>
    <row r="27" spans="1:6" ht="31.5" customHeight="1">
      <c r="A27" s="148" t="s">
        <v>24</v>
      </c>
      <c r="B27" s="147"/>
      <c r="C27" s="157">
        <v>2453.11</v>
      </c>
      <c r="D27" s="154">
        <f>C27*3.6/100+C27</f>
        <v>2541.4219600000001</v>
      </c>
      <c r="E27" s="225">
        <v>0.82</v>
      </c>
      <c r="F27" s="229">
        <f>E27*3.6/100+E27</f>
        <v>0.84951999999999994</v>
      </c>
    </row>
    <row r="28" spans="1:6" ht="108" customHeight="1">
      <c r="A28" s="13" t="s">
        <v>22</v>
      </c>
      <c r="B28" s="14" t="s">
        <v>6</v>
      </c>
      <c r="C28" s="157"/>
      <c r="D28" s="155"/>
      <c r="E28" s="225"/>
      <c r="F28" s="230"/>
    </row>
    <row r="29" spans="1:6" ht="105.75" customHeight="1">
      <c r="A29" s="13" t="s">
        <v>23</v>
      </c>
      <c r="B29" s="14" t="s">
        <v>6</v>
      </c>
      <c r="C29" s="157"/>
      <c r="D29" s="156"/>
      <c r="E29" s="225"/>
      <c r="F29" s="231"/>
    </row>
    <row r="30" spans="1:6" ht="30" customHeight="1">
      <c r="A30" s="148" t="s">
        <v>25</v>
      </c>
      <c r="B30" s="147"/>
      <c r="C30" s="157">
        <v>0</v>
      </c>
      <c r="D30" s="154">
        <v>0</v>
      </c>
      <c r="E30" s="225">
        <v>0</v>
      </c>
      <c r="F30" s="229">
        <v>0</v>
      </c>
    </row>
    <row r="31" spans="1:6" ht="135">
      <c r="A31" s="13" t="s">
        <v>26</v>
      </c>
      <c r="B31" s="15" t="s">
        <v>6</v>
      </c>
      <c r="C31" s="157"/>
      <c r="D31" s="155"/>
      <c r="E31" s="225"/>
      <c r="F31" s="230"/>
    </row>
    <row r="32" spans="1:6" ht="30">
      <c r="A32" s="11" t="s">
        <v>27</v>
      </c>
      <c r="B32" s="93" t="s">
        <v>7</v>
      </c>
      <c r="C32" s="157"/>
      <c r="D32" s="156"/>
      <c r="E32" s="225"/>
      <c r="F32" s="231"/>
    </row>
    <row r="33" spans="1:6" ht="30.75" customHeight="1">
      <c r="A33" s="223" t="s">
        <v>28</v>
      </c>
      <c r="B33" s="224"/>
      <c r="C33" s="157">
        <v>0</v>
      </c>
      <c r="D33" s="154">
        <v>0</v>
      </c>
      <c r="E33" s="233">
        <v>0</v>
      </c>
      <c r="F33" s="229">
        <v>0</v>
      </c>
    </row>
    <row r="34" spans="1:6" ht="132.75" customHeight="1">
      <c r="A34" s="13" t="s">
        <v>29</v>
      </c>
      <c r="B34" s="16" t="s">
        <v>6</v>
      </c>
      <c r="C34" s="157"/>
      <c r="D34" s="155"/>
      <c r="E34" s="233"/>
      <c r="F34" s="230"/>
    </row>
    <row r="35" spans="1:6" ht="135">
      <c r="A35" s="13" t="s">
        <v>30</v>
      </c>
      <c r="B35" s="16" t="s">
        <v>6</v>
      </c>
      <c r="C35" s="157"/>
      <c r="D35" s="155"/>
      <c r="E35" s="233"/>
      <c r="F35" s="230"/>
    </row>
    <row r="36" spans="1:6" ht="30">
      <c r="A36" s="11" t="s">
        <v>31</v>
      </c>
      <c r="B36" s="17" t="s">
        <v>7</v>
      </c>
      <c r="C36" s="157"/>
      <c r="D36" s="156"/>
      <c r="E36" s="233"/>
      <c r="F36" s="231"/>
    </row>
    <row r="37" spans="1:6" ht="30" customHeight="1">
      <c r="A37" s="214" t="s">
        <v>32</v>
      </c>
      <c r="B37" s="214"/>
      <c r="C37" s="157">
        <v>2453.11</v>
      </c>
      <c r="D37" s="154">
        <f>C37*3.6/100+C37</f>
        <v>2541.4219600000001</v>
      </c>
      <c r="E37" s="233">
        <v>0.82</v>
      </c>
      <c r="F37" s="229">
        <f>E37*3.6/100+E37</f>
        <v>0.84951999999999994</v>
      </c>
    </row>
    <row r="38" spans="1:6" ht="118.5" customHeight="1">
      <c r="A38" s="13" t="s">
        <v>33</v>
      </c>
      <c r="B38" s="6" t="s">
        <v>6</v>
      </c>
      <c r="C38" s="157"/>
      <c r="D38" s="155"/>
      <c r="E38" s="233"/>
      <c r="F38" s="230"/>
    </row>
    <row r="39" spans="1:6" ht="132.75" customHeight="1">
      <c r="A39" s="13" t="s">
        <v>34</v>
      </c>
      <c r="B39" s="6" t="s">
        <v>6</v>
      </c>
      <c r="C39" s="157"/>
      <c r="D39" s="155"/>
      <c r="E39" s="233"/>
      <c r="F39" s="230"/>
    </row>
    <row r="40" spans="1:6" ht="30">
      <c r="A40" s="11" t="s">
        <v>35</v>
      </c>
      <c r="B40" s="93" t="s">
        <v>7</v>
      </c>
      <c r="C40" s="157"/>
      <c r="D40" s="155"/>
      <c r="E40" s="233"/>
      <c r="F40" s="230"/>
    </row>
    <row r="41" spans="1:6" ht="60">
      <c r="A41" s="11" t="s">
        <v>36</v>
      </c>
      <c r="B41" s="93" t="s">
        <v>7</v>
      </c>
      <c r="C41" s="157"/>
      <c r="D41" s="156"/>
      <c r="E41" s="233"/>
      <c r="F41" s="231"/>
    </row>
    <row r="42" spans="1:6" ht="29.25" customHeight="1">
      <c r="A42" s="214" t="s">
        <v>37</v>
      </c>
      <c r="B42" s="214"/>
      <c r="C42" s="157">
        <v>0</v>
      </c>
      <c r="D42" s="154">
        <v>0</v>
      </c>
      <c r="E42" s="157">
        <v>0</v>
      </c>
      <c r="F42" s="229">
        <v>0</v>
      </c>
    </row>
    <row r="43" spans="1:6" ht="135.75" customHeight="1">
      <c r="A43" s="13" t="s">
        <v>38</v>
      </c>
      <c r="B43" s="6" t="s">
        <v>6</v>
      </c>
      <c r="C43" s="157"/>
      <c r="D43" s="155"/>
      <c r="E43" s="157"/>
      <c r="F43" s="230"/>
    </row>
    <row r="44" spans="1:6" ht="130.5" customHeight="1">
      <c r="A44" s="18" t="s">
        <v>39</v>
      </c>
      <c r="B44" s="6" t="s">
        <v>6</v>
      </c>
      <c r="C44" s="157"/>
      <c r="D44" s="155"/>
      <c r="E44" s="157"/>
      <c r="F44" s="230"/>
    </row>
    <row r="45" spans="1:6" ht="45">
      <c r="A45" s="11" t="s">
        <v>40</v>
      </c>
      <c r="B45" s="93" t="s">
        <v>7</v>
      </c>
      <c r="C45" s="157"/>
      <c r="D45" s="156"/>
      <c r="E45" s="157"/>
      <c r="F45" s="231"/>
    </row>
    <row r="46" spans="1:6" ht="28.5" customHeight="1">
      <c r="A46" s="214" t="s">
        <v>41</v>
      </c>
      <c r="B46" s="214"/>
      <c r="C46" s="157">
        <v>2423.1999999999998</v>
      </c>
      <c r="D46" s="154">
        <f>C46*3.6/100+C46</f>
        <v>2510.4351999999999</v>
      </c>
      <c r="E46" s="157">
        <v>0.81</v>
      </c>
      <c r="F46" s="229">
        <f>E46*3.6/100+E46</f>
        <v>0.83916000000000002</v>
      </c>
    </row>
    <row r="47" spans="1:6" ht="118.5" customHeight="1">
      <c r="A47" s="13" t="s">
        <v>42</v>
      </c>
      <c r="B47" s="6" t="s">
        <v>6</v>
      </c>
      <c r="C47" s="157"/>
      <c r="D47" s="155"/>
      <c r="E47" s="157"/>
      <c r="F47" s="230"/>
    </row>
    <row r="48" spans="1:6" ht="122.25" customHeight="1">
      <c r="A48" s="13" t="s">
        <v>44</v>
      </c>
      <c r="B48" s="6" t="s">
        <v>6</v>
      </c>
      <c r="C48" s="157"/>
      <c r="D48" s="155"/>
      <c r="E48" s="157"/>
      <c r="F48" s="230"/>
    </row>
    <row r="49" spans="1:6" ht="120.75" customHeight="1">
      <c r="A49" s="13" t="s">
        <v>43</v>
      </c>
      <c r="B49" s="6" t="s">
        <v>6</v>
      </c>
      <c r="C49" s="157"/>
      <c r="D49" s="155"/>
      <c r="E49" s="157"/>
      <c r="F49" s="230"/>
    </row>
    <row r="50" spans="1:6" ht="45">
      <c r="A50" s="13" t="s">
        <v>40</v>
      </c>
      <c r="B50" s="93" t="s">
        <v>7</v>
      </c>
      <c r="C50" s="157"/>
      <c r="D50" s="156"/>
      <c r="E50" s="157"/>
      <c r="F50" s="231"/>
    </row>
    <row r="51" spans="1:6" ht="117.75" customHeight="1">
      <c r="A51" s="23" t="s">
        <v>45</v>
      </c>
      <c r="B51" s="6" t="s">
        <v>6</v>
      </c>
      <c r="C51" s="36">
        <v>0</v>
      </c>
      <c r="D51" s="120">
        <v>0</v>
      </c>
      <c r="E51" s="34">
        <v>0</v>
      </c>
      <c r="F51" s="127">
        <v>0</v>
      </c>
    </row>
    <row r="52" spans="1:6" ht="133.5" customHeight="1">
      <c r="A52" s="23" t="s">
        <v>46</v>
      </c>
      <c r="B52" s="15" t="s">
        <v>6</v>
      </c>
      <c r="C52" s="36">
        <v>0</v>
      </c>
      <c r="D52" s="120">
        <v>0</v>
      </c>
      <c r="E52" s="34">
        <v>0</v>
      </c>
      <c r="F52" s="127">
        <v>0</v>
      </c>
    </row>
    <row r="53" spans="1:6" ht="46.5" customHeight="1">
      <c r="A53" s="214" t="s">
        <v>47</v>
      </c>
      <c r="B53" s="214"/>
      <c r="C53" s="157">
        <v>0</v>
      </c>
      <c r="D53" s="154">
        <v>0</v>
      </c>
      <c r="E53" s="233">
        <v>0</v>
      </c>
      <c r="F53" s="229">
        <v>0</v>
      </c>
    </row>
    <row r="54" spans="1:6" ht="132.75" customHeight="1">
      <c r="A54" s="13" t="s">
        <v>48</v>
      </c>
      <c r="B54" s="6" t="s">
        <v>6</v>
      </c>
      <c r="C54" s="157"/>
      <c r="D54" s="155"/>
      <c r="E54" s="233"/>
      <c r="F54" s="230"/>
    </row>
    <row r="55" spans="1:6" ht="60">
      <c r="A55" s="11" t="s">
        <v>49</v>
      </c>
      <c r="B55" s="93" t="s">
        <v>7</v>
      </c>
      <c r="C55" s="157"/>
      <c r="D55" s="156"/>
      <c r="E55" s="233"/>
      <c r="F55" s="231"/>
    </row>
    <row r="56" spans="1:6" ht="45.75" customHeight="1">
      <c r="A56" s="148" t="s">
        <v>50</v>
      </c>
      <c r="B56" s="147"/>
      <c r="C56" s="35">
        <f>C57+C62+C63+C70+C75+C78+C82</f>
        <v>9513.2899999999991</v>
      </c>
      <c r="D56" s="35">
        <f>D57+D62+D63+D70+D75+D78+D82</f>
        <v>9855.7684399999998</v>
      </c>
      <c r="E56" s="35">
        <f>E57+E62+E63+E70+E75+E78+E82</f>
        <v>3.18</v>
      </c>
      <c r="F56" s="35">
        <f>F57+F62+F63+F70+F75+F78+F82</f>
        <v>3.2944799999999996</v>
      </c>
    </row>
    <row r="57" spans="1:6" ht="30.75" customHeight="1">
      <c r="A57" s="19" t="s">
        <v>54</v>
      </c>
      <c r="B57" s="31"/>
      <c r="C57" s="158">
        <v>0</v>
      </c>
      <c r="D57" s="159">
        <v>0</v>
      </c>
      <c r="E57" s="158">
        <v>0</v>
      </c>
      <c r="F57" s="229">
        <v>0</v>
      </c>
    </row>
    <row r="58" spans="1:6" ht="28.5" customHeight="1">
      <c r="A58" s="19" t="s">
        <v>56</v>
      </c>
      <c r="B58" s="93" t="s">
        <v>58</v>
      </c>
      <c r="C58" s="158"/>
      <c r="D58" s="160"/>
      <c r="E58" s="158"/>
      <c r="F58" s="230"/>
    </row>
    <row r="59" spans="1:6" ht="38.25" customHeight="1">
      <c r="A59" s="21" t="s">
        <v>55</v>
      </c>
      <c r="B59" s="93" t="s">
        <v>7</v>
      </c>
      <c r="C59" s="158"/>
      <c r="D59" s="160"/>
      <c r="E59" s="158"/>
      <c r="F59" s="230"/>
    </row>
    <row r="60" spans="1:6" ht="45.75" customHeight="1">
      <c r="A60" s="19" t="s">
        <v>57</v>
      </c>
      <c r="B60" s="93" t="s">
        <v>17</v>
      </c>
      <c r="C60" s="158"/>
      <c r="D60" s="160"/>
      <c r="E60" s="158"/>
      <c r="F60" s="230"/>
    </row>
    <row r="61" spans="1:6" ht="45.75" customHeight="1">
      <c r="A61" s="19" t="s">
        <v>40</v>
      </c>
      <c r="B61" s="93" t="s">
        <v>7</v>
      </c>
      <c r="C61" s="158"/>
      <c r="D61" s="161"/>
      <c r="E61" s="158"/>
      <c r="F61" s="231"/>
    </row>
    <row r="62" spans="1:6" ht="60">
      <c r="A62" s="11" t="s">
        <v>52</v>
      </c>
      <c r="B62" s="94" t="s">
        <v>59</v>
      </c>
      <c r="C62" s="36">
        <v>2094.12</v>
      </c>
      <c r="D62" s="120">
        <f>C62*3.6/100+C62</f>
        <v>2169.5083199999999</v>
      </c>
      <c r="E62" s="36">
        <v>0.7</v>
      </c>
      <c r="F62" s="127">
        <f>E62*3.6/100+E62</f>
        <v>0.72519999999999996</v>
      </c>
    </row>
    <row r="63" spans="1:6" ht="45">
      <c r="A63" s="11" t="s">
        <v>53</v>
      </c>
      <c r="B63" s="94"/>
      <c r="C63" s="154">
        <v>2453.11</v>
      </c>
      <c r="D63" s="154">
        <f>C63*3.6/100+C63</f>
        <v>2541.4219600000001</v>
      </c>
      <c r="E63" s="154">
        <v>0.82</v>
      </c>
      <c r="F63" s="229">
        <f>E63*3.6/100+E63</f>
        <v>0.84951999999999994</v>
      </c>
    </row>
    <row r="64" spans="1:6" ht="45">
      <c r="A64" s="22" t="s">
        <v>51</v>
      </c>
      <c r="B64" s="93" t="s">
        <v>66</v>
      </c>
      <c r="C64" s="155"/>
      <c r="D64" s="155"/>
      <c r="E64" s="155"/>
      <c r="F64" s="230"/>
    </row>
    <row r="65" spans="1:6" ht="63" customHeight="1">
      <c r="A65" s="11" t="s">
        <v>60</v>
      </c>
      <c r="B65" s="93" t="s">
        <v>66</v>
      </c>
      <c r="C65" s="155"/>
      <c r="D65" s="155"/>
      <c r="E65" s="155"/>
      <c r="F65" s="230"/>
    </row>
    <row r="66" spans="1:6" ht="46.5" customHeight="1">
      <c r="A66" s="11" t="s">
        <v>61</v>
      </c>
      <c r="B66" s="93" t="s">
        <v>66</v>
      </c>
      <c r="C66" s="155"/>
      <c r="D66" s="155"/>
      <c r="E66" s="155"/>
      <c r="F66" s="230"/>
    </row>
    <row r="67" spans="1:6" ht="60" customHeight="1">
      <c r="A67" s="11" t="s">
        <v>64</v>
      </c>
      <c r="B67" s="93" t="s">
        <v>66</v>
      </c>
      <c r="C67" s="155"/>
      <c r="D67" s="155"/>
      <c r="E67" s="155"/>
      <c r="F67" s="230"/>
    </row>
    <row r="68" spans="1:6" ht="30">
      <c r="A68" s="11" t="s">
        <v>62</v>
      </c>
      <c r="B68" s="93" t="s">
        <v>7</v>
      </c>
      <c r="C68" s="155"/>
      <c r="D68" s="155"/>
      <c r="E68" s="155"/>
      <c r="F68" s="230"/>
    </row>
    <row r="69" spans="1:6" ht="30">
      <c r="A69" s="11" t="s">
        <v>63</v>
      </c>
      <c r="B69" s="93" t="s">
        <v>65</v>
      </c>
      <c r="C69" s="156"/>
      <c r="D69" s="156"/>
      <c r="E69" s="156"/>
      <c r="F69" s="231"/>
    </row>
    <row r="70" spans="1:6" ht="30">
      <c r="A70" s="11" t="s">
        <v>67</v>
      </c>
      <c r="B70" s="10"/>
      <c r="C70" s="157">
        <v>0</v>
      </c>
      <c r="D70" s="154">
        <v>0</v>
      </c>
      <c r="E70" s="157">
        <v>0</v>
      </c>
      <c r="F70" s="229">
        <v>0</v>
      </c>
    </row>
    <row r="71" spans="1:6" ht="45">
      <c r="A71" s="11" t="s">
        <v>68</v>
      </c>
      <c r="B71" s="93" t="s">
        <v>65</v>
      </c>
      <c r="C71" s="157"/>
      <c r="D71" s="155"/>
      <c r="E71" s="157"/>
      <c r="F71" s="230"/>
    </row>
    <row r="72" spans="1:6" ht="30">
      <c r="A72" s="11" t="s">
        <v>69</v>
      </c>
      <c r="B72" s="93" t="s">
        <v>65</v>
      </c>
      <c r="C72" s="157"/>
      <c r="D72" s="155"/>
      <c r="E72" s="157"/>
      <c r="F72" s="230"/>
    </row>
    <row r="73" spans="1:6" ht="30">
      <c r="A73" s="13" t="s">
        <v>70</v>
      </c>
      <c r="B73" s="93" t="s">
        <v>7</v>
      </c>
      <c r="C73" s="157"/>
      <c r="D73" s="155"/>
      <c r="E73" s="157"/>
      <c r="F73" s="230"/>
    </row>
    <row r="74" spans="1:6" ht="30">
      <c r="A74" s="11" t="s">
        <v>71</v>
      </c>
      <c r="B74" s="93" t="s">
        <v>65</v>
      </c>
      <c r="C74" s="157"/>
      <c r="D74" s="156"/>
      <c r="E74" s="157"/>
      <c r="F74" s="231"/>
    </row>
    <row r="75" spans="1:6" ht="43.5">
      <c r="A75" s="8" t="s">
        <v>73</v>
      </c>
      <c r="B75" s="9"/>
      <c r="C75" s="157">
        <v>2423.1999999999998</v>
      </c>
      <c r="D75" s="154">
        <f>C75*3.6/100+C75</f>
        <v>2510.4351999999999</v>
      </c>
      <c r="E75" s="157">
        <v>0.81</v>
      </c>
      <c r="F75" s="229">
        <f>E75*3.6/100+E75</f>
        <v>0.83916000000000002</v>
      </c>
    </row>
    <row r="76" spans="1:6" ht="25.5" customHeight="1">
      <c r="A76" s="13" t="s">
        <v>72</v>
      </c>
      <c r="B76" s="12" t="s">
        <v>75</v>
      </c>
      <c r="C76" s="157"/>
      <c r="D76" s="155"/>
      <c r="E76" s="157"/>
      <c r="F76" s="230"/>
    </row>
    <row r="77" spans="1:6" ht="90">
      <c r="A77" s="11" t="s">
        <v>74</v>
      </c>
      <c r="B77" s="93" t="s">
        <v>66</v>
      </c>
      <c r="C77" s="157"/>
      <c r="D77" s="156"/>
      <c r="E77" s="157"/>
      <c r="F77" s="231"/>
    </row>
    <row r="78" spans="1:6" ht="43.5">
      <c r="A78" s="8" t="s">
        <v>76</v>
      </c>
      <c r="B78" s="9"/>
      <c r="C78" s="154">
        <v>2542.86</v>
      </c>
      <c r="D78" s="154">
        <f>C78*3.6/100+C78</f>
        <v>2634.4029600000003</v>
      </c>
      <c r="E78" s="154">
        <v>0.85</v>
      </c>
      <c r="F78" s="229">
        <f>E78*3.6/100+E78</f>
        <v>0.88059999999999994</v>
      </c>
    </row>
    <row r="79" spans="1:6" ht="32.25" customHeight="1">
      <c r="A79" s="11" t="s">
        <v>77</v>
      </c>
      <c r="B79" s="93" t="s">
        <v>65</v>
      </c>
      <c r="C79" s="155"/>
      <c r="D79" s="155"/>
      <c r="E79" s="155"/>
      <c r="F79" s="230"/>
    </row>
    <row r="80" spans="1:6" ht="75.75" customHeight="1">
      <c r="A80" s="11" t="s">
        <v>78</v>
      </c>
      <c r="B80" s="93" t="s">
        <v>7</v>
      </c>
      <c r="C80" s="155"/>
      <c r="D80" s="155"/>
      <c r="E80" s="155"/>
      <c r="F80" s="230"/>
    </row>
    <row r="81" spans="1:6" ht="30">
      <c r="A81" s="11" t="s">
        <v>79</v>
      </c>
      <c r="B81" s="93" t="s">
        <v>80</v>
      </c>
      <c r="C81" s="156"/>
      <c r="D81" s="156"/>
      <c r="E81" s="156"/>
      <c r="F81" s="231"/>
    </row>
    <row r="82" spans="1:6" ht="46.5" customHeight="1">
      <c r="A82" s="8" t="s">
        <v>81</v>
      </c>
      <c r="B82" s="9"/>
      <c r="C82" s="157">
        <v>0</v>
      </c>
      <c r="D82" s="154">
        <v>0</v>
      </c>
      <c r="E82" s="157">
        <v>0</v>
      </c>
      <c r="F82" s="229">
        <v>0</v>
      </c>
    </row>
    <row r="83" spans="1:6" ht="30">
      <c r="A83" s="11" t="s">
        <v>82</v>
      </c>
      <c r="B83" s="94" t="s">
        <v>86</v>
      </c>
      <c r="C83" s="157"/>
      <c r="D83" s="155"/>
      <c r="E83" s="157"/>
      <c r="F83" s="230"/>
    </row>
    <row r="84" spans="1:6" ht="30">
      <c r="A84" s="11" t="s">
        <v>83</v>
      </c>
      <c r="B84" s="94" t="s">
        <v>17</v>
      </c>
      <c r="C84" s="157"/>
      <c r="D84" s="155"/>
      <c r="E84" s="157"/>
      <c r="F84" s="230"/>
    </row>
    <row r="85" spans="1:6" ht="30">
      <c r="A85" s="11" t="s">
        <v>84</v>
      </c>
      <c r="B85" s="94" t="s">
        <v>87</v>
      </c>
      <c r="C85" s="157"/>
      <c r="D85" s="155"/>
      <c r="E85" s="157"/>
      <c r="F85" s="230"/>
    </row>
    <row r="86" spans="1:6" ht="30.75" customHeight="1">
      <c r="A86" s="11" t="s">
        <v>85</v>
      </c>
      <c r="B86" s="94" t="s">
        <v>75</v>
      </c>
      <c r="C86" s="157"/>
      <c r="D86" s="156"/>
      <c r="E86" s="157"/>
      <c r="F86" s="231"/>
    </row>
    <row r="87" spans="1:6" ht="31.5" customHeight="1">
      <c r="A87" s="214" t="s">
        <v>88</v>
      </c>
      <c r="B87" s="214"/>
      <c r="C87" s="38">
        <f>C88+C94+C102+C108+C109+C110+C111</f>
        <v>5773.78</v>
      </c>
      <c r="D87" s="38">
        <f>D88+D94+D102+D108+D109+D110+D111</f>
        <v>5981.6360800000002</v>
      </c>
      <c r="E87" s="38">
        <f>E88+E94+E102+E108+E109+E110+E111</f>
        <v>1.94</v>
      </c>
      <c r="F87" s="38">
        <f>F88+F94+F102+F108+F109+F110+F111</f>
        <v>2.0098399999999996</v>
      </c>
    </row>
    <row r="88" spans="1:6" ht="29.25" customHeight="1">
      <c r="A88" s="8" t="s">
        <v>89</v>
      </c>
      <c r="B88" s="10"/>
      <c r="C88" s="157">
        <v>0</v>
      </c>
      <c r="D88" s="154">
        <v>0</v>
      </c>
      <c r="E88" s="157">
        <v>0</v>
      </c>
      <c r="F88" s="229">
        <v>0</v>
      </c>
    </row>
    <row r="89" spans="1:6" ht="45">
      <c r="A89" s="11" t="s">
        <v>90</v>
      </c>
      <c r="B89" s="94" t="s">
        <v>17</v>
      </c>
      <c r="C89" s="157"/>
      <c r="D89" s="155"/>
      <c r="E89" s="157"/>
      <c r="F89" s="230"/>
    </row>
    <row r="90" spans="1:6" ht="60">
      <c r="A90" s="11" t="s">
        <v>91</v>
      </c>
      <c r="B90" s="94" t="s">
        <v>17</v>
      </c>
      <c r="C90" s="157"/>
      <c r="D90" s="155"/>
      <c r="E90" s="157"/>
      <c r="F90" s="230"/>
    </row>
    <row r="91" spans="1:6">
      <c r="A91" s="11" t="s">
        <v>92</v>
      </c>
      <c r="B91" s="94" t="s">
        <v>65</v>
      </c>
      <c r="C91" s="157"/>
      <c r="D91" s="155"/>
      <c r="E91" s="157"/>
      <c r="F91" s="230"/>
    </row>
    <row r="92" spans="1:6" ht="47.25" customHeight="1">
      <c r="A92" s="11" t="s">
        <v>93</v>
      </c>
      <c r="B92" s="93" t="s">
        <v>7</v>
      </c>
      <c r="C92" s="157"/>
      <c r="D92" s="155"/>
      <c r="E92" s="157"/>
      <c r="F92" s="230"/>
    </row>
    <row r="93" spans="1:6" ht="45">
      <c r="A93" s="11" t="s">
        <v>94</v>
      </c>
      <c r="B93" s="93" t="s">
        <v>80</v>
      </c>
      <c r="C93" s="157"/>
      <c r="D93" s="156"/>
      <c r="E93" s="157"/>
      <c r="F93" s="231"/>
    </row>
    <row r="94" spans="1:6" ht="88.5" customHeight="1">
      <c r="A94" s="8" t="s">
        <v>95</v>
      </c>
      <c r="B94" s="10"/>
      <c r="C94" s="157">
        <v>1406.05</v>
      </c>
      <c r="D94" s="154">
        <f>C94*3.6/100+C94</f>
        <v>1456.6677999999999</v>
      </c>
      <c r="E94" s="157">
        <v>0.47</v>
      </c>
      <c r="F94" s="229">
        <f>E94*3.6/100+E94</f>
        <v>0.48691999999999996</v>
      </c>
    </row>
    <row r="95" spans="1:6" ht="30">
      <c r="A95" s="11" t="s">
        <v>96</v>
      </c>
      <c r="B95" s="93" t="s">
        <v>7</v>
      </c>
      <c r="C95" s="157"/>
      <c r="D95" s="155"/>
      <c r="E95" s="157"/>
      <c r="F95" s="230"/>
    </row>
    <row r="96" spans="1:6" ht="45">
      <c r="A96" s="11" t="s">
        <v>102</v>
      </c>
      <c r="B96" s="93" t="s">
        <v>7</v>
      </c>
      <c r="C96" s="157"/>
      <c r="D96" s="155"/>
      <c r="E96" s="157"/>
      <c r="F96" s="230"/>
    </row>
    <row r="97" spans="1:6" ht="45">
      <c r="A97" s="11" t="s">
        <v>101</v>
      </c>
      <c r="B97" s="93" t="s">
        <v>7</v>
      </c>
      <c r="C97" s="157"/>
      <c r="D97" s="155"/>
      <c r="E97" s="157"/>
      <c r="F97" s="230"/>
    </row>
    <row r="98" spans="1:6" ht="30">
      <c r="A98" s="21" t="s">
        <v>100</v>
      </c>
      <c r="B98" s="93" t="s">
        <v>7</v>
      </c>
      <c r="C98" s="157"/>
      <c r="D98" s="155"/>
      <c r="E98" s="157"/>
      <c r="F98" s="230"/>
    </row>
    <row r="99" spans="1:6" ht="45">
      <c r="A99" s="11" t="s">
        <v>99</v>
      </c>
      <c r="B99" s="93" t="s">
        <v>97</v>
      </c>
      <c r="C99" s="157"/>
      <c r="D99" s="155"/>
      <c r="E99" s="157"/>
      <c r="F99" s="230"/>
    </row>
    <row r="100" spans="1:6">
      <c r="A100" s="11" t="s">
        <v>103</v>
      </c>
      <c r="B100" s="93" t="s">
        <v>17</v>
      </c>
      <c r="C100" s="157"/>
      <c r="D100" s="155"/>
      <c r="E100" s="157"/>
      <c r="F100" s="230"/>
    </row>
    <row r="101" spans="1:6" ht="30">
      <c r="A101" s="11" t="s">
        <v>98</v>
      </c>
      <c r="B101" s="93" t="s">
        <v>7</v>
      </c>
      <c r="C101" s="157"/>
      <c r="D101" s="156"/>
      <c r="E101" s="157"/>
      <c r="F101" s="231"/>
    </row>
    <row r="102" spans="1:6" ht="29.25">
      <c r="A102" s="8" t="s">
        <v>104</v>
      </c>
      <c r="B102" s="10"/>
      <c r="C102" s="157">
        <v>1406.05</v>
      </c>
      <c r="D102" s="154">
        <f>C102*3.6/100+C102</f>
        <v>1456.6677999999999</v>
      </c>
      <c r="E102" s="157">
        <v>0.48</v>
      </c>
      <c r="F102" s="229">
        <f>E102*3.6/100+E102</f>
        <v>0.49728</v>
      </c>
    </row>
    <row r="103" spans="1:6">
      <c r="A103" s="11" t="s">
        <v>106</v>
      </c>
      <c r="B103" s="6" t="s">
        <v>105</v>
      </c>
      <c r="C103" s="157"/>
      <c r="D103" s="155"/>
      <c r="E103" s="157"/>
      <c r="F103" s="230"/>
    </row>
    <row r="104" spans="1:6" ht="30">
      <c r="A104" s="11" t="s">
        <v>107</v>
      </c>
      <c r="B104" s="93" t="s">
        <v>97</v>
      </c>
      <c r="C104" s="157"/>
      <c r="D104" s="155"/>
      <c r="E104" s="157"/>
      <c r="F104" s="230"/>
    </row>
    <row r="105" spans="1:6" ht="30">
      <c r="A105" s="11" t="s">
        <v>108</v>
      </c>
      <c r="B105" s="6" t="s">
        <v>7</v>
      </c>
      <c r="C105" s="157"/>
      <c r="D105" s="155"/>
      <c r="E105" s="157"/>
      <c r="F105" s="230"/>
    </row>
    <row r="106" spans="1:6" ht="30">
      <c r="A106" s="11" t="s">
        <v>109</v>
      </c>
      <c r="B106" s="93" t="s">
        <v>17</v>
      </c>
      <c r="C106" s="157"/>
      <c r="D106" s="155"/>
      <c r="E106" s="157"/>
      <c r="F106" s="230"/>
    </row>
    <row r="107" spans="1:6" ht="30">
      <c r="A107" s="11" t="s">
        <v>110</v>
      </c>
      <c r="B107" s="93" t="s">
        <v>17</v>
      </c>
      <c r="C107" s="157"/>
      <c r="D107" s="156"/>
      <c r="E107" s="157"/>
      <c r="F107" s="231"/>
    </row>
    <row r="108" spans="1:6" ht="30">
      <c r="A108" s="25" t="s">
        <v>112</v>
      </c>
      <c r="B108" s="24" t="s">
        <v>111</v>
      </c>
      <c r="C108" s="36">
        <v>0</v>
      </c>
      <c r="D108" s="120">
        <v>0</v>
      </c>
      <c r="E108" s="36">
        <v>0</v>
      </c>
      <c r="F108" s="127">
        <v>0</v>
      </c>
    </row>
    <row r="109" spans="1:6" ht="24.75" customHeight="1">
      <c r="A109" s="29" t="s">
        <v>113</v>
      </c>
      <c r="B109" s="28" t="s">
        <v>58</v>
      </c>
      <c r="C109" s="37">
        <v>0</v>
      </c>
      <c r="D109" s="121">
        <v>0</v>
      </c>
      <c r="E109" s="37">
        <v>0</v>
      </c>
      <c r="F109" s="127">
        <v>0</v>
      </c>
    </row>
    <row r="110" spans="1:6" ht="72.75" customHeight="1">
      <c r="A110" s="8" t="s">
        <v>115</v>
      </c>
      <c r="B110" s="93" t="s">
        <v>114</v>
      </c>
      <c r="C110" s="36">
        <v>0</v>
      </c>
      <c r="D110" s="120">
        <v>0</v>
      </c>
      <c r="E110" s="36">
        <v>0</v>
      </c>
      <c r="F110" s="127">
        <v>0</v>
      </c>
    </row>
    <row r="111" spans="1:6" ht="103.5" customHeight="1">
      <c r="A111" s="11" t="s">
        <v>116</v>
      </c>
      <c r="B111" s="94" t="s">
        <v>86</v>
      </c>
      <c r="C111" s="36">
        <v>2961.68</v>
      </c>
      <c r="D111" s="120">
        <f>C111*3.6/100+C111</f>
        <v>3068.3004799999999</v>
      </c>
      <c r="E111" s="36">
        <v>0.99</v>
      </c>
      <c r="F111" s="127">
        <f>E111*3.6/100+E111</f>
        <v>1.0256399999999999</v>
      </c>
    </row>
    <row r="112" spans="1:6" ht="31.5" customHeight="1">
      <c r="A112" s="26" t="s">
        <v>117</v>
      </c>
      <c r="B112" s="93" t="s">
        <v>114</v>
      </c>
      <c r="C112" s="38">
        <v>3051.43</v>
      </c>
      <c r="D112" s="38">
        <f>C112*3.6/100+C112</f>
        <v>3161.2814799999996</v>
      </c>
      <c r="E112" s="38">
        <v>1.02</v>
      </c>
      <c r="F112" s="129">
        <f>E112*3.6/100+E112</f>
        <v>1.0567200000000001</v>
      </c>
    </row>
    <row r="113" spans="1:6" ht="24" customHeight="1">
      <c r="A113" s="152" t="s">
        <v>119</v>
      </c>
      <c r="B113" s="153"/>
      <c r="C113" s="39">
        <f>C112+C87+C56+C13</f>
        <v>30514.32</v>
      </c>
      <c r="D113" s="113">
        <f>D112+D87+D56+D13</f>
        <v>31612.835520000001</v>
      </c>
      <c r="E113" s="39">
        <f>E112+E87+E56+E13</f>
        <v>10.210000000000001</v>
      </c>
      <c r="F113" s="113">
        <f>F112+F87+F56+F13</f>
        <v>10.577559999999998</v>
      </c>
    </row>
    <row r="114" spans="1:6" ht="54" customHeight="1">
      <c r="A114" s="27" t="s">
        <v>120</v>
      </c>
      <c r="B114" s="93" t="s">
        <v>118</v>
      </c>
      <c r="C114" s="38">
        <v>14269.93</v>
      </c>
      <c r="D114" s="38">
        <f>C114*3.6/100+C114</f>
        <v>14783.64748</v>
      </c>
      <c r="E114" s="40">
        <v>4.7699999999999996</v>
      </c>
      <c r="F114" s="129">
        <f>E114*3.6/100+E114</f>
        <v>4.9417199999999992</v>
      </c>
    </row>
    <row r="115" spans="1:6" ht="23.25" customHeight="1">
      <c r="A115" s="152" t="s">
        <v>121</v>
      </c>
      <c r="B115" s="153"/>
      <c r="C115" s="113">
        <f>C113+C114</f>
        <v>44784.25</v>
      </c>
      <c r="D115" s="113">
        <f>D113+D114</f>
        <v>46396.483</v>
      </c>
      <c r="E115" s="113">
        <f>E113+E114</f>
        <v>14.98</v>
      </c>
      <c r="F115" s="113">
        <f>F113+F114</f>
        <v>15.519279999999998</v>
      </c>
    </row>
    <row r="116" spans="1:6">
      <c r="A116" s="3"/>
    </row>
    <row r="117" spans="1:6">
      <c r="A117" s="3"/>
    </row>
    <row r="118" spans="1:6">
      <c r="A118" s="3"/>
    </row>
    <row r="119" spans="1:6">
      <c r="A119" s="3"/>
    </row>
    <row r="120" spans="1:6">
      <c r="A120" s="3"/>
    </row>
    <row r="121" spans="1:6">
      <c r="A121" s="3"/>
    </row>
    <row r="122" spans="1:6">
      <c r="A122" s="3"/>
    </row>
    <row r="123" spans="1:6">
      <c r="A123" s="3"/>
    </row>
    <row r="124" spans="1:6">
      <c r="A124" s="3"/>
    </row>
  </sheetData>
  <mergeCells count="97">
    <mergeCell ref="D82:D86"/>
    <mergeCell ref="D88:D93"/>
    <mergeCell ref="D94:D101"/>
    <mergeCell ref="D102:D107"/>
    <mergeCell ref="C2:E2"/>
    <mergeCell ref="C3:E3"/>
    <mergeCell ref="A115:B115"/>
    <mergeCell ref="C78:C81"/>
    <mergeCell ref="E78:E81"/>
    <mergeCell ref="C82:C86"/>
    <mergeCell ref="E82:E86"/>
    <mergeCell ref="A87:B87"/>
    <mergeCell ref="C88:C93"/>
    <mergeCell ref="E88:E93"/>
    <mergeCell ref="C94:C101"/>
    <mergeCell ref="E94:E101"/>
    <mergeCell ref="C102:C107"/>
    <mergeCell ref="E102:E107"/>
    <mergeCell ref="A113:B113"/>
    <mergeCell ref="D78:D81"/>
    <mergeCell ref="C63:C69"/>
    <mergeCell ref="E63:E69"/>
    <mergeCell ref="C70:C74"/>
    <mergeCell ref="E70:E74"/>
    <mergeCell ref="C75:C77"/>
    <mergeCell ref="E75:E77"/>
    <mergeCell ref="D63:D69"/>
    <mergeCell ref="D70:D74"/>
    <mergeCell ref="D75:D77"/>
    <mergeCell ref="A53:B53"/>
    <mergeCell ref="C53:C55"/>
    <mergeCell ref="E53:E55"/>
    <mergeCell ref="A56:B56"/>
    <mergeCell ref="C57:C61"/>
    <mergeCell ref="E57:E61"/>
    <mergeCell ref="D53:D55"/>
    <mergeCell ref="D57:D61"/>
    <mergeCell ref="A42:B42"/>
    <mergeCell ref="C42:C45"/>
    <mergeCell ref="E42:E45"/>
    <mergeCell ref="A46:B46"/>
    <mergeCell ref="C46:C50"/>
    <mergeCell ref="E46:E50"/>
    <mergeCell ref="D42:D45"/>
    <mergeCell ref="D46:D50"/>
    <mergeCell ref="A33:B33"/>
    <mergeCell ref="C33:C36"/>
    <mergeCell ref="E33:E36"/>
    <mergeCell ref="A37:B37"/>
    <mergeCell ref="C37:C41"/>
    <mergeCell ref="E37:E41"/>
    <mergeCell ref="D33:D36"/>
    <mergeCell ref="D37:D41"/>
    <mergeCell ref="A27:B27"/>
    <mergeCell ref="C27:C29"/>
    <mergeCell ref="E27:E29"/>
    <mergeCell ref="A30:B30"/>
    <mergeCell ref="C30:C32"/>
    <mergeCell ref="E30:E32"/>
    <mergeCell ref="D27:D29"/>
    <mergeCell ref="D30:D32"/>
    <mergeCell ref="A23:B23"/>
    <mergeCell ref="C23:C26"/>
    <mergeCell ref="E23:E26"/>
    <mergeCell ref="D19:D22"/>
    <mergeCell ref="D23:D26"/>
    <mergeCell ref="C11:F11"/>
    <mergeCell ref="F14:F18"/>
    <mergeCell ref="A19:B19"/>
    <mergeCell ref="C19:C22"/>
    <mergeCell ref="E19:E22"/>
    <mergeCell ref="A14:B14"/>
    <mergeCell ref="C14:C18"/>
    <mergeCell ref="E14:E18"/>
    <mergeCell ref="A13:B13"/>
    <mergeCell ref="D14:D18"/>
    <mergeCell ref="F19:F22"/>
    <mergeCell ref="F23:F26"/>
    <mergeCell ref="F27:F29"/>
    <mergeCell ref="F30:F32"/>
    <mergeCell ref="F33:F36"/>
    <mergeCell ref="F88:F93"/>
    <mergeCell ref="F94:F101"/>
    <mergeCell ref="F102:F107"/>
    <mergeCell ref="A5:F5"/>
    <mergeCell ref="A6:F6"/>
    <mergeCell ref="A7:F7"/>
    <mergeCell ref="F63:F69"/>
    <mergeCell ref="F70:F74"/>
    <mergeCell ref="F75:F77"/>
    <mergeCell ref="F78:F81"/>
    <mergeCell ref="F82:F86"/>
    <mergeCell ref="F37:F41"/>
    <mergeCell ref="F42:F45"/>
    <mergeCell ref="F46:F50"/>
    <mergeCell ref="F53:F55"/>
    <mergeCell ref="F57:F61"/>
  </mergeCells>
  <pageMargins left="0.9055118110236221" right="0.31496062992125984" top="0.55118110236220474" bottom="0.35433070866141736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категория</vt:lpstr>
      <vt:lpstr>2 категория</vt:lpstr>
      <vt:lpstr>3 категория </vt:lpstr>
      <vt:lpstr>4 категория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2021-04-27T07:20:10Z</cp:lastPrinted>
  <dcterms:created xsi:type="dcterms:W3CDTF">2019-11-06T04:21:00Z</dcterms:created>
  <dcterms:modified xsi:type="dcterms:W3CDTF">2021-05-14T05:50:38Z</dcterms:modified>
</cp:coreProperties>
</file>